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S:\Molekularni_Diagnostika\MolDx VÝROBA\01 Výrobní záznamy MolDx\01 Výrobní dokumentace NGS\Ostatní\Podpůrné dokumenty\web\"/>
    </mc:Choice>
  </mc:AlternateContent>
  <xr:revisionPtr revIDLastSave="0" documentId="13_ncr:1_{20C316ED-7F66-4150-84D3-9FA650A44D0D}" xr6:coauthVersionLast="47" xr6:coauthVersionMax="47" xr10:uidLastSave="{00000000-0000-0000-0000-000000000000}"/>
  <bookViews>
    <workbookView xWindow="-120" yWindow="-120" windowWidth="29040" windowHeight="15720" xr2:uid="{63A29F57-B99E-4338-877E-10E6536BDF81}"/>
  </bookViews>
  <sheets>
    <sheet name="Kit Mixing Instructions" sheetId="22" r:id="rId1"/>
    <sheet name="Mixing Kits" sheetId="23" r:id="rId2"/>
    <sheet name="Vypocty" sheetId="26" state="hidden" r:id="rId3"/>
    <sheet name="DNA Pool Purification" sheetId="5" r:id="rId4"/>
    <sheet name="DNA Pool Dilution" sheetId="18" r:id="rId5"/>
    <sheet name="Sequencing Cartridge Prep." sheetId="13" r:id="rId6"/>
    <sheet name="QC Recommendation" sheetId="25" r:id="rId7"/>
  </sheets>
  <definedNames>
    <definedName name="_Hlk106884948" localSheetId="3">'DNA Pool Purification'!$A$9</definedName>
    <definedName name="_Hlk106884948" localSheetId="0">'Kit Mixing Instructions'!$A$9</definedName>
    <definedName name="_Hlk106884948" localSheetId="6">'QC Recommendation'!#REF!</definedName>
    <definedName name="_Hlk106884948" localSheetId="5">'Sequencing Cartridge Prep.'!#REF!</definedName>
    <definedName name="_xlnm.Print_Area" localSheetId="3">'DNA Pool Purification'!$A$1:$I$42</definedName>
    <definedName name="_xlnm.Print_Area" localSheetId="0">'Kit Mixing Instructions'!$A$1:$I$42</definedName>
    <definedName name="_xlnm.Print_Area" localSheetId="6">'QC Recommendation'!$A$1:$J$61</definedName>
    <definedName name="_xlnm.Print_Area" localSheetId="5">'Sequencing Cartridge Prep.'!$A$1:$I$121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6" l="1"/>
  <c r="S14" i="26"/>
  <c r="S15" i="26"/>
  <c r="S16" i="26"/>
  <c r="S17" i="26"/>
  <c r="S18" i="26"/>
  <c r="S19" i="26"/>
  <c r="S20" i="26"/>
  <c r="S21" i="26"/>
  <c r="S22" i="26"/>
  <c r="S23" i="26"/>
  <c r="S24" i="26"/>
  <c r="S25" i="26"/>
  <c r="S26" i="26"/>
  <c r="S27" i="26"/>
  <c r="S28" i="26"/>
  <c r="S29" i="26"/>
  <c r="S30" i="26"/>
  <c r="S31" i="26"/>
  <c r="S32" i="26"/>
  <c r="S33" i="26"/>
  <c r="S34" i="26"/>
  <c r="S35" i="26"/>
  <c r="S36" i="26"/>
  <c r="S37" i="26"/>
  <c r="S38" i="26"/>
  <c r="S39" i="26"/>
  <c r="S40" i="26"/>
  <c r="S41" i="26"/>
  <c r="S42" i="26"/>
  <c r="S43" i="26"/>
  <c r="S44" i="26"/>
  <c r="S45" i="26"/>
  <c r="S46" i="26"/>
  <c r="S47" i="26"/>
  <c r="S48" i="26"/>
  <c r="S49" i="26"/>
  <c r="S50" i="26"/>
  <c r="S51" i="26"/>
  <c r="S52" i="26"/>
  <c r="S53" i="26"/>
  <c r="S54" i="26"/>
  <c r="S55" i="26"/>
  <c r="S56" i="26"/>
  <c r="S57" i="26"/>
  <c r="S58" i="26"/>
  <c r="S59" i="26"/>
  <c r="S60" i="26"/>
  <c r="S61" i="26"/>
  <c r="S62" i="26"/>
  <c r="S63" i="26"/>
  <c r="S64" i="26"/>
  <c r="S65" i="26"/>
  <c r="S66" i="26"/>
  <c r="S67" i="26"/>
  <c r="S68" i="26"/>
  <c r="S69" i="26"/>
  <c r="S70" i="26"/>
  <c r="S71" i="26"/>
  <c r="S72" i="26"/>
  <c r="S73" i="26"/>
  <c r="S74" i="26"/>
  <c r="S75" i="26"/>
  <c r="S12" i="26"/>
  <c r="R12" i="26"/>
  <c r="K19" i="18"/>
  <c r="C16" i="18" s="1"/>
  <c r="T13" i="26"/>
  <c r="T12" i="26"/>
  <c r="M12" i="26"/>
  <c r="T24" i="26"/>
  <c r="Q22" i="26"/>
  <c r="R22" i="26"/>
  <c r="G26" i="26"/>
  <c r="G29" i="26"/>
  <c r="Q32" i="26"/>
  <c r="R32" i="26"/>
  <c r="Q35" i="26"/>
  <c r="R35" i="26"/>
  <c r="H32" i="26"/>
  <c r="I32" i="26"/>
  <c r="Q12" i="26"/>
  <c r="Q13" i="26"/>
  <c r="R13" i="26"/>
  <c r="Q14" i="26"/>
  <c r="R14" i="26"/>
  <c r="Q15" i="26"/>
  <c r="R15" i="26"/>
  <c r="Q16" i="26"/>
  <c r="R16" i="26"/>
  <c r="Q17" i="26"/>
  <c r="R17" i="26"/>
  <c r="Q18" i="26"/>
  <c r="R18" i="26"/>
  <c r="Q19" i="26"/>
  <c r="R19" i="26"/>
  <c r="Q20" i="26"/>
  <c r="R20" i="26"/>
  <c r="Q21" i="26"/>
  <c r="R21" i="26"/>
  <c r="Q23" i="26"/>
  <c r="R23" i="26"/>
  <c r="Q24" i="26"/>
  <c r="R24" i="26"/>
  <c r="Q25" i="26"/>
  <c r="R25" i="26"/>
  <c r="Q26" i="26"/>
  <c r="R26" i="26"/>
  <c r="Q27" i="26"/>
  <c r="R27" i="26"/>
  <c r="Q28" i="26"/>
  <c r="R28" i="26"/>
  <c r="Q29" i="26"/>
  <c r="R29" i="26"/>
  <c r="Q30" i="26"/>
  <c r="R30" i="26"/>
  <c r="Q31" i="26"/>
  <c r="R31" i="26"/>
  <c r="Q33" i="26"/>
  <c r="R33" i="26"/>
  <c r="Q34" i="26"/>
  <c r="R34" i="26"/>
  <c r="Q36" i="26"/>
  <c r="R36" i="26"/>
  <c r="Q37" i="26"/>
  <c r="R37" i="26"/>
  <c r="Q38" i="26"/>
  <c r="R38" i="26"/>
  <c r="Q39" i="26"/>
  <c r="R39" i="26"/>
  <c r="Q40" i="26"/>
  <c r="R40" i="26"/>
  <c r="Q41" i="26"/>
  <c r="R41" i="26"/>
  <c r="Q42" i="26"/>
  <c r="R42" i="26"/>
  <c r="Q43" i="26"/>
  <c r="R43" i="26"/>
  <c r="Q44" i="26"/>
  <c r="R44" i="26"/>
  <c r="Q45" i="26"/>
  <c r="R45" i="26"/>
  <c r="Q46" i="26"/>
  <c r="R46" i="26"/>
  <c r="Q47" i="26"/>
  <c r="R47" i="26"/>
  <c r="Q48" i="26"/>
  <c r="R48" i="26"/>
  <c r="Q49" i="26"/>
  <c r="R49" i="26"/>
  <c r="Q50" i="26"/>
  <c r="R50" i="26"/>
  <c r="Q51" i="26"/>
  <c r="R51" i="26"/>
  <c r="Q52" i="26"/>
  <c r="R52" i="26"/>
  <c r="Q53" i="26"/>
  <c r="R53" i="26"/>
  <c r="Q54" i="26"/>
  <c r="R54" i="26"/>
  <c r="Q55" i="26"/>
  <c r="R55" i="26"/>
  <c r="Q56" i="26"/>
  <c r="R56" i="26"/>
  <c r="Q57" i="26"/>
  <c r="R57" i="26"/>
  <c r="Q58" i="26"/>
  <c r="R58" i="26"/>
  <c r="Q59" i="26"/>
  <c r="R59" i="26"/>
  <c r="Q60" i="26"/>
  <c r="R60" i="26"/>
  <c r="Q61" i="26"/>
  <c r="R61" i="26"/>
  <c r="Q62" i="26"/>
  <c r="R62" i="26"/>
  <c r="Q63" i="26"/>
  <c r="R63" i="26"/>
  <c r="Q64" i="26"/>
  <c r="R64" i="26"/>
  <c r="Q65" i="26"/>
  <c r="R65" i="26"/>
  <c r="Q66" i="26"/>
  <c r="R66" i="26"/>
  <c r="Q67" i="26"/>
  <c r="R67" i="26"/>
  <c r="Q68" i="26"/>
  <c r="R68" i="26"/>
  <c r="Q69" i="26"/>
  <c r="R69" i="26"/>
  <c r="Q70" i="26"/>
  <c r="R70" i="26"/>
  <c r="Q71" i="26"/>
  <c r="R71" i="26"/>
  <c r="Q72" i="26"/>
  <c r="R72" i="26"/>
  <c r="Q73" i="26"/>
  <c r="R73" i="26"/>
  <c r="Q74" i="26"/>
  <c r="R74" i="26"/>
  <c r="Q75" i="26"/>
  <c r="R75" i="26"/>
  <c r="G17" i="26"/>
  <c r="H17" i="26"/>
  <c r="I17" i="26"/>
  <c r="J17" i="26"/>
  <c r="K17" i="26"/>
  <c r="L17" i="26"/>
  <c r="M17" i="26"/>
  <c r="N17" i="26"/>
  <c r="O17" i="26"/>
  <c r="P17" i="26"/>
  <c r="T17" i="26"/>
  <c r="G18" i="26"/>
  <c r="H18" i="26"/>
  <c r="I18" i="26"/>
  <c r="J18" i="26"/>
  <c r="K18" i="26"/>
  <c r="L18" i="26"/>
  <c r="M18" i="26"/>
  <c r="N18" i="26"/>
  <c r="O18" i="26"/>
  <c r="P18" i="26"/>
  <c r="T18" i="26"/>
  <c r="G19" i="26"/>
  <c r="H19" i="26"/>
  <c r="I19" i="26"/>
  <c r="J19" i="26"/>
  <c r="K19" i="26"/>
  <c r="L19" i="26"/>
  <c r="M19" i="26"/>
  <c r="N19" i="26"/>
  <c r="O19" i="26"/>
  <c r="P19" i="26"/>
  <c r="T19" i="26"/>
  <c r="G20" i="26"/>
  <c r="H20" i="26"/>
  <c r="I20" i="26"/>
  <c r="J20" i="26"/>
  <c r="K20" i="26"/>
  <c r="L20" i="26"/>
  <c r="M20" i="26"/>
  <c r="N20" i="26"/>
  <c r="O20" i="26"/>
  <c r="P20" i="26"/>
  <c r="T20" i="26"/>
  <c r="G21" i="26"/>
  <c r="H21" i="26"/>
  <c r="I21" i="26"/>
  <c r="J21" i="26"/>
  <c r="K21" i="26"/>
  <c r="L21" i="26"/>
  <c r="M21" i="26"/>
  <c r="N21" i="26"/>
  <c r="O21" i="26"/>
  <c r="P21" i="26"/>
  <c r="T21" i="26"/>
  <c r="G22" i="26"/>
  <c r="H22" i="26"/>
  <c r="I22" i="26"/>
  <c r="J22" i="26"/>
  <c r="K22" i="26"/>
  <c r="L22" i="26"/>
  <c r="M22" i="26"/>
  <c r="N22" i="26"/>
  <c r="O22" i="26"/>
  <c r="P22" i="26"/>
  <c r="T22" i="26"/>
  <c r="G23" i="26"/>
  <c r="H23" i="26"/>
  <c r="I23" i="26"/>
  <c r="J23" i="26"/>
  <c r="K23" i="26"/>
  <c r="L23" i="26"/>
  <c r="M23" i="26"/>
  <c r="N23" i="26"/>
  <c r="O23" i="26"/>
  <c r="P23" i="26"/>
  <c r="T23" i="26"/>
  <c r="G24" i="26"/>
  <c r="H24" i="26"/>
  <c r="I24" i="26"/>
  <c r="J24" i="26"/>
  <c r="K24" i="26"/>
  <c r="L24" i="26"/>
  <c r="M24" i="26"/>
  <c r="N24" i="26"/>
  <c r="O24" i="26"/>
  <c r="P24" i="26"/>
  <c r="G25" i="26"/>
  <c r="H25" i="26"/>
  <c r="I25" i="26"/>
  <c r="J25" i="26"/>
  <c r="K25" i="26"/>
  <c r="L25" i="26"/>
  <c r="M25" i="26"/>
  <c r="N25" i="26"/>
  <c r="O25" i="26"/>
  <c r="P25" i="26"/>
  <c r="T25" i="26"/>
  <c r="H26" i="26"/>
  <c r="I26" i="26"/>
  <c r="J26" i="26"/>
  <c r="K26" i="26"/>
  <c r="L26" i="26"/>
  <c r="M26" i="26"/>
  <c r="N26" i="26"/>
  <c r="O26" i="26"/>
  <c r="P26" i="26"/>
  <c r="T26" i="26"/>
  <c r="G27" i="26"/>
  <c r="H27" i="26"/>
  <c r="I27" i="26"/>
  <c r="J27" i="26"/>
  <c r="K27" i="26"/>
  <c r="L27" i="26"/>
  <c r="M27" i="26"/>
  <c r="N27" i="26"/>
  <c r="O27" i="26"/>
  <c r="P27" i="26"/>
  <c r="T27" i="26"/>
  <c r="G28" i="26"/>
  <c r="H28" i="26"/>
  <c r="I28" i="26"/>
  <c r="J28" i="26"/>
  <c r="K28" i="26"/>
  <c r="L28" i="26"/>
  <c r="M28" i="26"/>
  <c r="N28" i="26"/>
  <c r="O28" i="26"/>
  <c r="P28" i="26"/>
  <c r="T28" i="26"/>
  <c r="H29" i="26"/>
  <c r="I29" i="26"/>
  <c r="J29" i="26"/>
  <c r="K29" i="26"/>
  <c r="L29" i="26"/>
  <c r="M29" i="26"/>
  <c r="N29" i="26"/>
  <c r="O29" i="26"/>
  <c r="P29" i="26"/>
  <c r="T29" i="26"/>
  <c r="G30" i="26"/>
  <c r="H30" i="26"/>
  <c r="I30" i="26"/>
  <c r="J30" i="26"/>
  <c r="K30" i="26"/>
  <c r="L30" i="26"/>
  <c r="M30" i="26"/>
  <c r="N30" i="26"/>
  <c r="O30" i="26"/>
  <c r="P30" i="26"/>
  <c r="T30" i="26"/>
  <c r="G31" i="26"/>
  <c r="H31" i="26"/>
  <c r="I31" i="26"/>
  <c r="J31" i="26"/>
  <c r="K31" i="26"/>
  <c r="L31" i="26"/>
  <c r="M31" i="26"/>
  <c r="N31" i="26"/>
  <c r="O31" i="26"/>
  <c r="P31" i="26"/>
  <c r="T31" i="26"/>
  <c r="G32" i="26"/>
  <c r="J32" i="26"/>
  <c r="K32" i="26"/>
  <c r="L32" i="26"/>
  <c r="M32" i="26"/>
  <c r="N32" i="26"/>
  <c r="O32" i="26"/>
  <c r="P32" i="26"/>
  <c r="T32" i="26"/>
  <c r="G33" i="26"/>
  <c r="H33" i="26"/>
  <c r="I33" i="26"/>
  <c r="J33" i="26"/>
  <c r="K33" i="26"/>
  <c r="L33" i="26"/>
  <c r="M33" i="26"/>
  <c r="N33" i="26"/>
  <c r="O33" i="26"/>
  <c r="P33" i="26"/>
  <c r="T33" i="26"/>
  <c r="G34" i="26"/>
  <c r="H34" i="26"/>
  <c r="I34" i="26"/>
  <c r="J34" i="26"/>
  <c r="K34" i="26"/>
  <c r="L34" i="26"/>
  <c r="M34" i="26"/>
  <c r="N34" i="26"/>
  <c r="O34" i="26"/>
  <c r="P34" i="26"/>
  <c r="T34" i="26"/>
  <c r="G35" i="26"/>
  <c r="H35" i="26"/>
  <c r="I35" i="26"/>
  <c r="J35" i="26"/>
  <c r="K35" i="26"/>
  <c r="L35" i="26"/>
  <c r="M35" i="26"/>
  <c r="N35" i="26"/>
  <c r="O35" i="26"/>
  <c r="P35" i="26"/>
  <c r="T35" i="26"/>
  <c r="G36" i="26"/>
  <c r="H36" i="26"/>
  <c r="I36" i="26"/>
  <c r="J36" i="26"/>
  <c r="K36" i="26"/>
  <c r="L36" i="26"/>
  <c r="M36" i="26"/>
  <c r="N36" i="26"/>
  <c r="O36" i="26"/>
  <c r="P36" i="26"/>
  <c r="T36" i="26"/>
  <c r="G37" i="26"/>
  <c r="H37" i="26"/>
  <c r="I37" i="26"/>
  <c r="J37" i="26"/>
  <c r="K37" i="26"/>
  <c r="L37" i="26"/>
  <c r="M37" i="26"/>
  <c r="N37" i="26"/>
  <c r="O37" i="26"/>
  <c r="P37" i="26"/>
  <c r="T37" i="26"/>
  <c r="G38" i="26"/>
  <c r="H38" i="26"/>
  <c r="I38" i="26"/>
  <c r="J38" i="26"/>
  <c r="K38" i="26"/>
  <c r="L38" i="26"/>
  <c r="M38" i="26"/>
  <c r="N38" i="26"/>
  <c r="O38" i="26"/>
  <c r="P38" i="26"/>
  <c r="T38" i="26"/>
  <c r="G39" i="26"/>
  <c r="H39" i="26"/>
  <c r="I39" i="26"/>
  <c r="J39" i="26"/>
  <c r="K39" i="26"/>
  <c r="L39" i="26"/>
  <c r="M39" i="26"/>
  <c r="N39" i="26"/>
  <c r="O39" i="26"/>
  <c r="P39" i="26"/>
  <c r="T39" i="26"/>
  <c r="G40" i="26"/>
  <c r="H40" i="26"/>
  <c r="I40" i="26"/>
  <c r="J40" i="26"/>
  <c r="K40" i="26"/>
  <c r="L40" i="26"/>
  <c r="M40" i="26"/>
  <c r="N40" i="26"/>
  <c r="O40" i="26"/>
  <c r="P40" i="26"/>
  <c r="T40" i="26"/>
  <c r="G41" i="26"/>
  <c r="H41" i="26"/>
  <c r="I41" i="26"/>
  <c r="J41" i="26"/>
  <c r="K41" i="26"/>
  <c r="L41" i="26"/>
  <c r="M41" i="26"/>
  <c r="N41" i="26"/>
  <c r="O41" i="26"/>
  <c r="P41" i="26"/>
  <c r="T41" i="26"/>
  <c r="G42" i="26"/>
  <c r="H42" i="26"/>
  <c r="I42" i="26"/>
  <c r="J42" i="26"/>
  <c r="K42" i="26"/>
  <c r="L42" i="26"/>
  <c r="M42" i="26"/>
  <c r="N42" i="26"/>
  <c r="O42" i="26"/>
  <c r="P42" i="26"/>
  <c r="T42" i="26"/>
  <c r="G43" i="26"/>
  <c r="H43" i="26"/>
  <c r="I43" i="26"/>
  <c r="J43" i="26"/>
  <c r="K43" i="26"/>
  <c r="L43" i="26"/>
  <c r="M43" i="26"/>
  <c r="N43" i="26"/>
  <c r="O43" i="26"/>
  <c r="P43" i="26"/>
  <c r="T43" i="26"/>
  <c r="G44" i="26"/>
  <c r="H44" i="26"/>
  <c r="I44" i="26"/>
  <c r="J44" i="26"/>
  <c r="K44" i="26"/>
  <c r="L44" i="26"/>
  <c r="M44" i="26"/>
  <c r="N44" i="26"/>
  <c r="O44" i="26"/>
  <c r="P44" i="26"/>
  <c r="T44" i="26"/>
  <c r="G45" i="26"/>
  <c r="H45" i="26"/>
  <c r="I45" i="26"/>
  <c r="J45" i="26"/>
  <c r="K45" i="26"/>
  <c r="L45" i="26"/>
  <c r="M45" i="26"/>
  <c r="N45" i="26"/>
  <c r="O45" i="26"/>
  <c r="P45" i="26"/>
  <c r="T45" i="26"/>
  <c r="G46" i="26"/>
  <c r="H46" i="26"/>
  <c r="I46" i="26"/>
  <c r="J46" i="26"/>
  <c r="K46" i="26"/>
  <c r="L46" i="26"/>
  <c r="M46" i="26"/>
  <c r="N46" i="26"/>
  <c r="O46" i="26"/>
  <c r="P46" i="26"/>
  <c r="T46" i="26"/>
  <c r="G47" i="26"/>
  <c r="H47" i="26"/>
  <c r="I47" i="26"/>
  <c r="J47" i="26"/>
  <c r="K47" i="26"/>
  <c r="L47" i="26"/>
  <c r="M47" i="26"/>
  <c r="N47" i="26"/>
  <c r="O47" i="26"/>
  <c r="P47" i="26"/>
  <c r="T47" i="26"/>
  <c r="G48" i="26"/>
  <c r="H48" i="26"/>
  <c r="I48" i="26"/>
  <c r="J48" i="26"/>
  <c r="K48" i="26"/>
  <c r="L48" i="26"/>
  <c r="M48" i="26"/>
  <c r="N48" i="26"/>
  <c r="O48" i="26"/>
  <c r="P48" i="26"/>
  <c r="T48" i="26"/>
  <c r="G49" i="26"/>
  <c r="H49" i="26"/>
  <c r="I49" i="26"/>
  <c r="J49" i="26"/>
  <c r="K49" i="26"/>
  <c r="L49" i="26"/>
  <c r="M49" i="26"/>
  <c r="N49" i="26"/>
  <c r="O49" i="26"/>
  <c r="P49" i="26"/>
  <c r="T49" i="26"/>
  <c r="M50" i="26"/>
  <c r="M51" i="26"/>
  <c r="M52" i="26"/>
  <c r="M53" i="26"/>
  <c r="M54" i="26"/>
  <c r="M55" i="26"/>
  <c r="M56" i="26"/>
  <c r="M57" i="26"/>
  <c r="M58" i="26"/>
  <c r="M59" i="26"/>
  <c r="M60" i="26"/>
  <c r="M61" i="26"/>
  <c r="M62" i="26"/>
  <c r="M63" i="26"/>
  <c r="M64" i="26"/>
  <c r="M65" i="26"/>
  <c r="M66" i="26"/>
  <c r="M67" i="26"/>
  <c r="M68" i="26"/>
  <c r="M69" i="26"/>
  <c r="M70" i="26"/>
  <c r="M71" i="26"/>
  <c r="M72" i="26"/>
  <c r="M73" i="26"/>
  <c r="M74" i="26"/>
  <c r="M75" i="26"/>
  <c r="M14" i="26"/>
  <c r="M15" i="26"/>
  <c r="M16" i="26"/>
  <c r="M13" i="26"/>
  <c r="L12" i="26"/>
  <c r="N12" i="26"/>
  <c r="O12" i="26"/>
  <c r="P12" i="26"/>
  <c r="L13" i="26"/>
  <c r="N13" i="26"/>
  <c r="O13" i="26"/>
  <c r="P13" i="26"/>
  <c r="L14" i="26"/>
  <c r="N14" i="26"/>
  <c r="O14" i="26"/>
  <c r="P14" i="26"/>
  <c r="T14" i="26"/>
  <c r="L15" i="26"/>
  <c r="N15" i="26"/>
  <c r="O15" i="26"/>
  <c r="P15" i="26"/>
  <c r="T15" i="26"/>
  <c r="L16" i="26"/>
  <c r="N16" i="26"/>
  <c r="O16" i="26"/>
  <c r="P16" i="26"/>
  <c r="T16" i="26"/>
  <c r="B12" i="26"/>
  <c r="C12" i="26"/>
  <c r="D12" i="26"/>
  <c r="E12" i="26"/>
  <c r="F12" i="26"/>
  <c r="G12" i="26"/>
  <c r="H12" i="26"/>
  <c r="I12" i="26"/>
  <c r="J12" i="26"/>
  <c r="K12" i="26"/>
  <c r="B13" i="26"/>
  <c r="C13" i="26"/>
  <c r="D13" i="26"/>
  <c r="E13" i="26"/>
  <c r="F13" i="26"/>
  <c r="G13" i="26"/>
  <c r="H13" i="26"/>
  <c r="I13" i="26"/>
  <c r="J13" i="26"/>
  <c r="K13" i="26"/>
  <c r="B14" i="26"/>
  <c r="C14" i="26"/>
  <c r="D14" i="26"/>
  <c r="E14" i="26"/>
  <c r="F14" i="26"/>
  <c r="G14" i="26"/>
  <c r="H14" i="26"/>
  <c r="I14" i="26"/>
  <c r="J14" i="26"/>
  <c r="K14" i="26"/>
  <c r="B15" i="26"/>
  <c r="C15" i="26"/>
  <c r="D15" i="26"/>
  <c r="E15" i="26"/>
  <c r="F15" i="26"/>
  <c r="G15" i="26"/>
  <c r="H15" i="26"/>
  <c r="I15" i="26"/>
  <c r="J15" i="26"/>
  <c r="K15" i="26"/>
  <c r="B16" i="26"/>
  <c r="C16" i="26"/>
  <c r="D16" i="26"/>
  <c r="E16" i="26"/>
  <c r="F16" i="26"/>
  <c r="G16" i="26"/>
  <c r="H16" i="26"/>
  <c r="I16" i="26"/>
  <c r="J16" i="26"/>
  <c r="K16" i="26"/>
  <c r="B17" i="26"/>
  <c r="C17" i="26"/>
  <c r="D17" i="26"/>
  <c r="E17" i="26"/>
  <c r="F17" i="26"/>
  <c r="B18" i="26"/>
  <c r="C18" i="26"/>
  <c r="D18" i="26"/>
  <c r="E18" i="26"/>
  <c r="F18" i="26"/>
  <c r="B19" i="26"/>
  <c r="C19" i="26"/>
  <c r="D19" i="26"/>
  <c r="E19" i="26"/>
  <c r="F19" i="26"/>
  <c r="B20" i="26"/>
  <c r="C20" i="26"/>
  <c r="D20" i="26"/>
  <c r="E20" i="26"/>
  <c r="F20" i="26"/>
  <c r="B21" i="26"/>
  <c r="C21" i="26"/>
  <c r="D21" i="26"/>
  <c r="E21" i="26"/>
  <c r="F21" i="26"/>
  <c r="B22" i="26"/>
  <c r="C22" i="26"/>
  <c r="D22" i="26"/>
  <c r="E22" i="26"/>
  <c r="F22" i="26"/>
  <c r="B23" i="26"/>
  <c r="C23" i="26"/>
  <c r="D23" i="26"/>
  <c r="E23" i="26"/>
  <c r="F23" i="26"/>
  <c r="B24" i="26"/>
  <c r="C24" i="26"/>
  <c r="D24" i="26"/>
  <c r="E24" i="26"/>
  <c r="F24" i="26"/>
  <c r="B25" i="26"/>
  <c r="C25" i="26"/>
  <c r="D25" i="26"/>
  <c r="E25" i="26"/>
  <c r="F25" i="26"/>
  <c r="B26" i="26"/>
  <c r="C26" i="26"/>
  <c r="D26" i="26"/>
  <c r="E26" i="26"/>
  <c r="F26" i="26"/>
  <c r="B27" i="26"/>
  <c r="C27" i="26"/>
  <c r="D27" i="26"/>
  <c r="E27" i="26"/>
  <c r="F27" i="26"/>
  <c r="B28" i="26"/>
  <c r="C28" i="26"/>
  <c r="D28" i="26"/>
  <c r="E28" i="26"/>
  <c r="F28" i="26"/>
  <c r="B29" i="26"/>
  <c r="C29" i="26"/>
  <c r="D29" i="26"/>
  <c r="E29" i="26"/>
  <c r="F29" i="26"/>
  <c r="B30" i="26"/>
  <c r="C30" i="26"/>
  <c r="D30" i="26"/>
  <c r="E30" i="26"/>
  <c r="F30" i="26"/>
  <c r="B31" i="26"/>
  <c r="C31" i="26"/>
  <c r="D31" i="26"/>
  <c r="E31" i="26"/>
  <c r="F31" i="26"/>
  <c r="B32" i="26"/>
  <c r="C32" i="26"/>
  <c r="D32" i="26"/>
  <c r="E32" i="26"/>
  <c r="F32" i="26"/>
  <c r="B33" i="26"/>
  <c r="C33" i="26"/>
  <c r="D33" i="26"/>
  <c r="E33" i="26"/>
  <c r="F33" i="26"/>
  <c r="B34" i="26"/>
  <c r="C34" i="26"/>
  <c r="D34" i="26"/>
  <c r="E34" i="26"/>
  <c r="F34" i="26"/>
  <c r="B35" i="26"/>
  <c r="C35" i="26"/>
  <c r="D35" i="26"/>
  <c r="E35" i="26"/>
  <c r="F35" i="26"/>
  <c r="B36" i="26"/>
  <c r="C36" i="26"/>
  <c r="D36" i="26"/>
  <c r="E36" i="26"/>
  <c r="F36" i="26"/>
  <c r="B37" i="26"/>
  <c r="C37" i="26"/>
  <c r="D37" i="26"/>
  <c r="E37" i="26"/>
  <c r="F37" i="26"/>
  <c r="B38" i="26"/>
  <c r="C38" i="26"/>
  <c r="D38" i="26"/>
  <c r="E38" i="26"/>
  <c r="F38" i="26"/>
  <c r="B39" i="26"/>
  <c r="C39" i="26"/>
  <c r="D39" i="26"/>
  <c r="E39" i="26"/>
  <c r="F39" i="26"/>
  <c r="B40" i="26"/>
  <c r="C40" i="26"/>
  <c r="D40" i="26"/>
  <c r="E40" i="26"/>
  <c r="F40" i="26"/>
  <c r="B41" i="26"/>
  <c r="C41" i="26"/>
  <c r="D41" i="26"/>
  <c r="E41" i="26"/>
  <c r="F41" i="26"/>
  <c r="B42" i="26"/>
  <c r="C42" i="26"/>
  <c r="D42" i="26"/>
  <c r="E42" i="26"/>
  <c r="F42" i="26"/>
  <c r="B43" i="26"/>
  <c r="C43" i="26"/>
  <c r="D43" i="26"/>
  <c r="E43" i="26"/>
  <c r="F43" i="26"/>
  <c r="B44" i="26"/>
  <c r="C44" i="26"/>
  <c r="D44" i="26"/>
  <c r="E44" i="26"/>
  <c r="F44" i="26"/>
  <c r="B45" i="26"/>
  <c r="C45" i="26"/>
  <c r="D45" i="26"/>
  <c r="E45" i="26"/>
  <c r="F45" i="26"/>
  <c r="B46" i="26"/>
  <c r="C46" i="26"/>
  <c r="D46" i="26"/>
  <c r="E46" i="26"/>
  <c r="F46" i="26"/>
  <c r="B47" i="26"/>
  <c r="C47" i="26"/>
  <c r="D47" i="26"/>
  <c r="E47" i="26"/>
  <c r="F47" i="26"/>
  <c r="B48" i="26"/>
  <c r="C48" i="26"/>
  <c r="D48" i="26"/>
  <c r="E48" i="26"/>
  <c r="F48" i="26"/>
  <c r="B49" i="26"/>
  <c r="C49" i="26"/>
  <c r="D49" i="26"/>
  <c r="E49" i="26"/>
  <c r="F49" i="26"/>
  <c r="B50" i="26"/>
  <c r="C50" i="26"/>
  <c r="D50" i="26"/>
  <c r="E50" i="26"/>
  <c r="F50" i="26"/>
  <c r="G50" i="26"/>
  <c r="H50" i="26"/>
  <c r="I50" i="26"/>
  <c r="J50" i="26"/>
  <c r="K50" i="26"/>
  <c r="L50" i="26"/>
  <c r="N50" i="26"/>
  <c r="O50" i="26"/>
  <c r="P50" i="26"/>
  <c r="T50" i="26"/>
  <c r="B51" i="26"/>
  <c r="C51" i="26"/>
  <c r="D51" i="26"/>
  <c r="E51" i="26"/>
  <c r="F51" i="26"/>
  <c r="G51" i="26"/>
  <c r="H51" i="26"/>
  <c r="I51" i="26"/>
  <c r="J51" i="26"/>
  <c r="K51" i="26"/>
  <c r="L51" i="26"/>
  <c r="N51" i="26"/>
  <c r="O51" i="26"/>
  <c r="P51" i="26"/>
  <c r="T51" i="26"/>
  <c r="B52" i="26"/>
  <c r="C52" i="26"/>
  <c r="D52" i="26"/>
  <c r="E52" i="26"/>
  <c r="F52" i="26"/>
  <c r="G52" i="26"/>
  <c r="H52" i="26"/>
  <c r="I52" i="26"/>
  <c r="J52" i="26"/>
  <c r="K52" i="26"/>
  <c r="L52" i="26"/>
  <c r="N52" i="26"/>
  <c r="O52" i="26"/>
  <c r="P52" i="26"/>
  <c r="T52" i="26"/>
  <c r="B53" i="26"/>
  <c r="C53" i="26"/>
  <c r="D53" i="26"/>
  <c r="E53" i="26"/>
  <c r="F53" i="26"/>
  <c r="G53" i="26"/>
  <c r="H53" i="26"/>
  <c r="I53" i="26"/>
  <c r="J53" i="26"/>
  <c r="K53" i="26"/>
  <c r="L53" i="26"/>
  <c r="N53" i="26"/>
  <c r="O53" i="26"/>
  <c r="P53" i="26"/>
  <c r="T53" i="26"/>
  <c r="B54" i="26"/>
  <c r="C54" i="26"/>
  <c r="D54" i="26"/>
  <c r="E54" i="26"/>
  <c r="F54" i="26"/>
  <c r="G54" i="26"/>
  <c r="H54" i="26"/>
  <c r="I54" i="26"/>
  <c r="J54" i="26"/>
  <c r="K54" i="26"/>
  <c r="L54" i="26"/>
  <c r="N54" i="26"/>
  <c r="O54" i="26"/>
  <c r="P54" i="26"/>
  <c r="T54" i="26"/>
  <c r="B55" i="26"/>
  <c r="C55" i="26"/>
  <c r="D55" i="26"/>
  <c r="E55" i="26"/>
  <c r="F55" i="26"/>
  <c r="G55" i="26"/>
  <c r="H55" i="26"/>
  <c r="I55" i="26"/>
  <c r="J55" i="26"/>
  <c r="K55" i="26"/>
  <c r="L55" i="26"/>
  <c r="N55" i="26"/>
  <c r="O55" i="26"/>
  <c r="P55" i="26"/>
  <c r="T55" i="26"/>
  <c r="B56" i="26"/>
  <c r="C56" i="26"/>
  <c r="D56" i="26"/>
  <c r="E56" i="26"/>
  <c r="F56" i="26"/>
  <c r="G56" i="26"/>
  <c r="H56" i="26"/>
  <c r="I56" i="26"/>
  <c r="J56" i="26"/>
  <c r="K56" i="26"/>
  <c r="L56" i="26"/>
  <c r="N56" i="26"/>
  <c r="O56" i="26"/>
  <c r="P56" i="26"/>
  <c r="T56" i="26"/>
  <c r="B57" i="26"/>
  <c r="C57" i="26"/>
  <c r="D57" i="26"/>
  <c r="E57" i="26"/>
  <c r="F57" i="26"/>
  <c r="G57" i="26"/>
  <c r="H57" i="26"/>
  <c r="I57" i="26"/>
  <c r="J57" i="26"/>
  <c r="K57" i="26"/>
  <c r="L57" i="26"/>
  <c r="N57" i="26"/>
  <c r="O57" i="26"/>
  <c r="P57" i="26"/>
  <c r="T57" i="26"/>
  <c r="B58" i="26"/>
  <c r="C58" i="26"/>
  <c r="D58" i="26"/>
  <c r="E58" i="26"/>
  <c r="F58" i="26"/>
  <c r="G58" i="26"/>
  <c r="H58" i="26"/>
  <c r="I58" i="26"/>
  <c r="J58" i="26"/>
  <c r="K58" i="26"/>
  <c r="L58" i="26"/>
  <c r="N58" i="26"/>
  <c r="O58" i="26"/>
  <c r="P58" i="26"/>
  <c r="T58" i="26"/>
  <c r="B59" i="26"/>
  <c r="C59" i="26"/>
  <c r="D59" i="26"/>
  <c r="E59" i="26"/>
  <c r="F59" i="26"/>
  <c r="G59" i="26"/>
  <c r="H59" i="26"/>
  <c r="I59" i="26"/>
  <c r="J59" i="26"/>
  <c r="K59" i="26"/>
  <c r="L59" i="26"/>
  <c r="N59" i="26"/>
  <c r="O59" i="26"/>
  <c r="P59" i="26"/>
  <c r="T59" i="26"/>
  <c r="B60" i="26"/>
  <c r="C60" i="26"/>
  <c r="D60" i="26"/>
  <c r="E60" i="26"/>
  <c r="F60" i="26"/>
  <c r="G60" i="26"/>
  <c r="H60" i="26"/>
  <c r="I60" i="26"/>
  <c r="J60" i="26"/>
  <c r="K60" i="26"/>
  <c r="L60" i="26"/>
  <c r="N60" i="26"/>
  <c r="O60" i="26"/>
  <c r="P60" i="26"/>
  <c r="T60" i="26"/>
  <c r="B61" i="26"/>
  <c r="C61" i="26"/>
  <c r="D61" i="26"/>
  <c r="E61" i="26"/>
  <c r="F61" i="26"/>
  <c r="G61" i="26"/>
  <c r="H61" i="26"/>
  <c r="I61" i="26"/>
  <c r="J61" i="26"/>
  <c r="K61" i="26"/>
  <c r="L61" i="26"/>
  <c r="N61" i="26"/>
  <c r="O61" i="26"/>
  <c r="P61" i="26"/>
  <c r="T61" i="26"/>
  <c r="B62" i="26"/>
  <c r="C62" i="26"/>
  <c r="D62" i="26"/>
  <c r="E62" i="26"/>
  <c r="F62" i="26"/>
  <c r="G62" i="26"/>
  <c r="H62" i="26"/>
  <c r="I62" i="26"/>
  <c r="J62" i="26"/>
  <c r="K62" i="26"/>
  <c r="L62" i="26"/>
  <c r="N62" i="26"/>
  <c r="O62" i="26"/>
  <c r="P62" i="26"/>
  <c r="T62" i="26"/>
  <c r="B63" i="26"/>
  <c r="C63" i="26"/>
  <c r="D63" i="26"/>
  <c r="E63" i="26"/>
  <c r="F63" i="26"/>
  <c r="G63" i="26"/>
  <c r="H63" i="26"/>
  <c r="I63" i="26"/>
  <c r="J63" i="26"/>
  <c r="K63" i="26"/>
  <c r="L63" i="26"/>
  <c r="N63" i="26"/>
  <c r="O63" i="26"/>
  <c r="P63" i="26"/>
  <c r="T63" i="26"/>
  <c r="B64" i="26"/>
  <c r="C64" i="26"/>
  <c r="D64" i="26"/>
  <c r="E64" i="26"/>
  <c r="F64" i="26"/>
  <c r="G64" i="26"/>
  <c r="H64" i="26"/>
  <c r="I64" i="26"/>
  <c r="J64" i="26"/>
  <c r="K64" i="26"/>
  <c r="L64" i="26"/>
  <c r="N64" i="26"/>
  <c r="O64" i="26"/>
  <c r="P64" i="26"/>
  <c r="T64" i="26"/>
  <c r="B65" i="26"/>
  <c r="C65" i="26"/>
  <c r="D65" i="26"/>
  <c r="E65" i="26"/>
  <c r="F65" i="26"/>
  <c r="G65" i="26"/>
  <c r="H65" i="26"/>
  <c r="I65" i="26"/>
  <c r="J65" i="26"/>
  <c r="K65" i="26"/>
  <c r="L65" i="26"/>
  <c r="N65" i="26"/>
  <c r="O65" i="26"/>
  <c r="P65" i="26"/>
  <c r="T65" i="26"/>
  <c r="B66" i="26"/>
  <c r="C66" i="26"/>
  <c r="D66" i="26"/>
  <c r="E66" i="26"/>
  <c r="F66" i="26"/>
  <c r="G66" i="26"/>
  <c r="H66" i="26"/>
  <c r="I66" i="26"/>
  <c r="J66" i="26"/>
  <c r="K66" i="26"/>
  <c r="L66" i="26"/>
  <c r="N66" i="26"/>
  <c r="O66" i="26"/>
  <c r="P66" i="26"/>
  <c r="T66" i="26"/>
  <c r="B67" i="26"/>
  <c r="C67" i="26"/>
  <c r="D67" i="26"/>
  <c r="E67" i="26"/>
  <c r="F67" i="26"/>
  <c r="G67" i="26"/>
  <c r="H67" i="26"/>
  <c r="I67" i="26"/>
  <c r="J67" i="26"/>
  <c r="K67" i="26"/>
  <c r="L67" i="26"/>
  <c r="N67" i="26"/>
  <c r="O67" i="26"/>
  <c r="P67" i="26"/>
  <c r="T67" i="26"/>
  <c r="B68" i="26"/>
  <c r="C68" i="26"/>
  <c r="D68" i="26"/>
  <c r="E68" i="26"/>
  <c r="F68" i="26"/>
  <c r="G68" i="26"/>
  <c r="H68" i="26"/>
  <c r="I68" i="26"/>
  <c r="J68" i="26"/>
  <c r="K68" i="26"/>
  <c r="L68" i="26"/>
  <c r="N68" i="26"/>
  <c r="O68" i="26"/>
  <c r="P68" i="26"/>
  <c r="T68" i="26"/>
  <c r="B69" i="26"/>
  <c r="C69" i="26"/>
  <c r="D69" i="26"/>
  <c r="E69" i="26"/>
  <c r="F69" i="26"/>
  <c r="G69" i="26"/>
  <c r="H69" i="26"/>
  <c r="I69" i="26"/>
  <c r="J69" i="26"/>
  <c r="K69" i="26"/>
  <c r="L69" i="26"/>
  <c r="N69" i="26"/>
  <c r="O69" i="26"/>
  <c r="P69" i="26"/>
  <c r="T69" i="26"/>
  <c r="B70" i="26"/>
  <c r="C70" i="26"/>
  <c r="D70" i="26"/>
  <c r="E70" i="26"/>
  <c r="F70" i="26"/>
  <c r="G70" i="26"/>
  <c r="H70" i="26"/>
  <c r="I70" i="26"/>
  <c r="J70" i="26"/>
  <c r="K70" i="26"/>
  <c r="L70" i="26"/>
  <c r="N70" i="26"/>
  <c r="O70" i="26"/>
  <c r="P70" i="26"/>
  <c r="T70" i="26"/>
  <c r="B71" i="26"/>
  <c r="C71" i="26"/>
  <c r="D71" i="26"/>
  <c r="E71" i="26"/>
  <c r="F71" i="26"/>
  <c r="G71" i="26"/>
  <c r="H71" i="26"/>
  <c r="I71" i="26"/>
  <c r="J71" i="26"/>
  <c r="K71" i="26"/>
  <c r="L71" i="26"/>
  <c r="N71" i="26"/>
  <c r="O71" i="26"/>
  <c r="P71" i="26"/>
  <c r="T71" i="26"/>
  <c r="B72" i="26"/>
  <c r="C72" i="26"/>
  <c r="D72" i="26"/>
  <c r="E72" i="26"/>
  <c r="F72" i="26"/>
  <c r="G72" i="26"/>
  <c r="H72" i="26"/>
  <c r="I72" i="26"/>
  <c r="J72" i="26"/>
  <c r="K72" i="26"/>
  <c r="L72" i="26"/>
  <c r="N72" i="26"/>
  <c r="O72" i="26"/>
  <c r="P72" i="26"/>
  <c r="T72" i="26"/>
  <c r="B73" i="26"/>
  <c r="C73" i="26"/>
  <c r="D73" i="26"/>
  <c r="E73" i="26"/>
  <c r="F73" i="26"/>
  <c r="G73" i="26"/>
  <c r="H73" i="26"/>
  <c r="I73" i="26"/>
  <c r="J73" i="26"/>
  <c r="K73" i="26"/>
  <c r="L73" i="26"/>
  <c r="N73" i="26"/>
  <c r="O73" i="26"/>
  <c r="P73" i="26"/>
  <c r="T73" i="26"/>
  <c r="B74" i="26"/>
  <c r="C74" i="26"/>
  <c r="D74" i="26"/>
  <c r="E74" i="26"/>
  <c r="F74" i="26"/>
  <c r="G74" i="26"/>
  <c r="H74" i="26"/>
  <c r="I74" i="26"/>
  <c r="J74" i="26"/>
  <c r="K74" i="26"/>
  <c r="L74" i="26"/>
  <c r="N74" i="26"/>
  <c r="O74" i="26"/>
  <c r="P74" i="26"/>
  <c r="T74" i="26"/>
  <c r="B75" i="26"/>
  <c r="C75" i="26"/>
  <c r="D75" i="26"/>
  <c r="E75" i="26"/>
  <c r="F75" i="26"/>
  <c r="G75" i="26"/>
  <c r="H75" i="26"/>
  <c r="I75" i="26"/>
  <c r="J75" i="26"/>
  <c r="K75" i="26"/>
  <c r="L75" i="26"/>
  <c r="N75" i="26"/>
  <c r="O75" i="26"/>
  <c r="P75" i="26"/>
  <c r="T75" i="26"/>
  <c r="C3" i="26"/>
  <c r="G15" i="18"/>
  <c r="G18" i="18"/>
  <c r="C35" i="18"/>
  <c r="C36" i="18" s="1"/>
  <c r="G21" i="18"/>
  <c r="C15" i="18"/>
  <c r="C17" i="18" l="1"/>
  <c r="C19" i="18" s="1"/>
  <c r="V3" i="26"/>
  <c r="G16" i="18" l="1"/>
  <c r="G17" i="18" s="1"/>
  <c r="C38" i="18" s="1"/>
  <c r="C40" i="18" s="1"/>
  <c r="C22" i="18"/>
  <c r="C20" i="18"/>
  <c r="AL66" i="23"/>
  <c r="AL67" i="23"/>
  <c r="AL68" i="23"/>
  <c r="AL69" i="23"/>
  <c r="AL70" i="23"/>
  <c r="AL71" i="23"/>
  <c r="AL72" i="23"/>
  <c r="AL73" i="23"/>
  <c r="AL74" i="23"/>
  <c r="AL75" i="23"/>
  <c r="AK12" i="23"/>
  <c r="AJ16" i="23"/>
  <c r="AJ26" i="23"/>
  <c r="AJ36" i="23"/>
  <c r="AJ46" i="23"/>
  <c r="AJ56" i="23"/>
  <c r="AJ66" i="23"/>
  <c r="AJ12" i="23"/>
  <c r="AI28" i="23"/>
  <c r="AI48" i="23"/>
  <c r="AI68" i="23"/>
  <c r="AM25" i="23"/>
  <c r="AM45" i="23"/>
  <c r="AM65" i="23"/>
  <c r="AH22" i="23"/>
  <c r="AH42" i="23"/>
  <c r="AH62" i="23"/>
  <c r="AG19" i="23"/>
  <c r="AG39" i="23"/>
  <c r="AG59" i="23"/>
  <c r="AF16" i="23"/>
  <c r="AF37" i="23"/>
  <c r="AF57" i="23"/>
  <c r="AG12" i="23"/>
  <c r="AD14" i="23"/>
  <c r="AE16" i="23"/>
  <c r="V19" i="23"/>
  <c r="V21" i="23"/>
  <c r="V23" i="23"/>
  <c r="V25" i="23"/>
  <c r="V27" i="23"/>
  <c r="V29" i="23"/>
  <c r="V31" i="23"/>
  <c r="V33" i="23"/>
  <c r="V35" i="23"/>
  <c r="V37" i="23"/>
  <c r="V39" i="23"/>
  <c r="V41" i="23"/>
  <c r="V43" i="23"/>
  <c r="V45" i="23"/>
  <c r="V47" i="23"/>
  <c r="V49" i="23"/>
  <c r="V51" i="23"/>
  <c r="V53" i="23"/>
  <c r="V55" i="23"/>
  <c r="V57" i="23"/>
  <c r="V59" i="23"/>
  <c r="V61" i="23"/>
  <c r="V63" i="23"/>
  <c r="V65" i="23"/>
  <c r="V67" i="23"/>
  <c r="V69" i="23"/>
  <c r="V71" i="23"/>
  <c r="V73" i="23"/>
  <c r="V75" i="23"/>
  <c r="U13" i="23"/>
  <c r="U33" i="23"/>
  <c r="U53" i="23"/>
  <c r="U73" i="23"/>
  <c r="AI49" i="23"/>
  <c r="AE14" i="23"/>
  <c r="W29" i="23"/>
  <c r="W43" i="23"/>
  <c r="W57" i="23"/>
  <c r="W71" i="23"/>
  <c r="U74" i="23"/>
  <c r="U36" i="23"/>
  <c r="AK16" i="23"/>
  <c r="AK26" i="23"/>
  <c r="AK36" i="23"/>
  <c r="AK46" i="23"/>
  <c r="AK56" i="23"/>
  <c r="AK66" i="23"/>
  <c r="AI29" i="23"/>
  <c r="AI69" i="23"/>
  <c r="AM26" i="23"/>
  <c r="AM46" i="23"/>
  <c r="AM66" i="23"/>
  <c r="AH23" i="23"/>
  <c r="AH43" i="23"/>
  <c r="AH63" i="23"/>
  <c r="AG20" i="23"/>
  <c r="AG40" i="23"/>
  <c r="AG60" i="23"/>
  <c r="AF18" i="23"/>
  <c r="AF38" i="23"/>
  <c r="AF58" i="23"/>
  <c r="V17" i="23"/>
  <c r="W19" i="23"/>
  <c r="W21" i="23"/>
  <c r="W23" i="23"/>
  <c r="W25" i="23"/>
  <c r="W27" i="23"/>
  <c r="W31" i="23"/>
  <c r="W33" i="23"/>
  <c r="W35" i="23"/>
  <c r="W37" i="23"/>
  <c r="W39" i="23"/>
  <c r="W41" i="23"/>
  <c r="W45" i="23"/>
  <c r="W47" i="23"/>
  <c r="W49" i="23"/>
  <c r="W51" i="23"/>
  <c r="W53" i="23"/>
  <c r="W55" i="23"/>
  <c r="W59" i="23"/>
  <c r="W61" i="23"/>
  <c r="W63" i="23"/>
  <c r="W65" i="23"/>
  <c r="W67" i="23"/>
  <c r="W69" i="23"/>
  <c r="W73" i="23"/>
  <c r="W75" i="23"/>
  <c r="U14" i="23"/>
  <c r="U34" i="23"/>
  <c r="U54" i="23"/>
  <c r="Y73" i="23"/>
  <c r="AJ17" i="23"/>
  <c r="AJ27" i="23"/>
  <c r="AJ37" i="23"/>
  <c r="AJ47" i="23"/>
  <c r="AJ57" i="23"/>
  <c r="AJ67" i="23"/>
  <c r="AI30" i="23"/>
  <c r="AI50" i="23"/>
  <c r="AI70" i="23"/>
  <c r="AM27" i="23"/>
  <c r="AM47" i="23"/>
  <c r="AM67" i="23"/>
  <c r="AH24" i="23"/>
  <c r="AH44" i="23"/>
  <c r="AH64" i="23"/>
  <c r="AG21" i="23"/>
  <c r="AG41" i="23"/>
  <c r="AG61" i="23"/>
  <c r="AF19" i="23"/>
  <c r="AF39" i="23"/>
  <c r="AF59" i="23"/>
  <c r="V13" i="23"/>
  <c r="V15" i="23"/>
  <c r="W17" i="23"/>
  <c r="X19" i="23"/>
  <c r="X21" i="23"/>
  <c r="X23" i="23"/>
  <c r="X25" i="23"/>
  <c r="X27" i="23"/>
  <c r="X29" i="23"/>
  <c r="X31" i="23"/>
  <c r="X33" i="23"/>
  <c r="X35" i="23"/>
  <c r="X37" i="23"/>
  <c r="X39" i="23"/>
  <c r="X41" i="23"/>
  <c r="X43" i="23"/>
  <c r="X45" i="23"/>
  <c r="X47" i="23"/>
  <c r="X49" i="23"/>
  <c r="X51" i="23"/>
  <c r="X53" i="23"/>
  <c r="X55" i="23"/>
  <c r="X57" i="23"/>
  <c r="X59" i="23"/>
  <c r="X61" i="23"/>
  <c r="X63" i="23"/>
  <c r="X65" i="23"/>
  <c r="X67" i="23"/>
  <c r="X69" i="23"/>
  <c r="X71" i="23"/>
  <c r="X73" i="23"/>
  <c r="X75" i="23"/>
  <c r="U15" i="23"/>
  <c r="U35" i="23"/>
  <c r="U55" i="23"/>
  <c r="U75" i="23"/>
  <c r="AI51" i="23"/>
  <c r="AM28" i="23"/>
  <c r="AM68" i="23"/>
  <c r="AH45" i="23"/>
  <c r="AG22" i="23"/>
  <c r="AG42" i="23"/>
  <c r="AF20" i="23"/>
  <c r="AF40" i="23"/>
  <c r="W13" i="23"/>
  <c r="W15" i="23"/>
  <c r="Y19" i="23"/>
  <c r="Y21" i="23"/>
  <c r="Y25" i="23"/>
  <c r="Y27" i="23"/>
  <c r="Y31" i="23"/>
  <c r="Y35" i="23"/>
  <c r="Y39" i="23"/>
  <c r="Y43" i="23"/>
  <c r="Y47" i="23"/>
  <c r="Y51" i="23"/>
  <c r="Y55" i="23"/>
  <c r="Y57" i="23"/>
  <c r="Y61" i="23"/>
  <c r="Y63" i="23"/>
  <c r="Y65" i="23"/>
  <c r="Y69" i="23"/>
  <c r="Y71" i="23"/>
  <c r="Y75" i="23"/>
  <c r="AK17" i="23"/>
  <c r="AK27" i="23"/>
  <c r="AK37" i="23"/>
  <c r="AK47" i="23"/>
  <c r="AK57" i="23"/>
  <c r="AK67" i="23"/>
  <c r="AI31" i="23"/>
  <c r="AI71" i="23"/>
  <c r="AM48" i="23"/>
  <c r="AH25" i="23"/>
  <c r="AH65" i="23"/>
  <c r="AG62" i="23"/>
  <c r="AF60" i="23"/>
  <c r="X17" i="23"/>
  <c r="Y23" i="23"/>
  <c r="Y29" i="23"/>
  <c r="Y33" i="23"/>
  <c r="Y37" i="23"/>
  <c r="Y41" i="23"/>
  <c r="Y45" i="23"/>
  <c r="Y49" i="23"/>
  <c r="Y53" i="23"/>
  <c r="Y59" i="23"/>
  <c r="Y67" i="23"/>
  <c r="AJ18" i="23"/>
  <c r="AK18" i="23"/>
  <c r="AJ19" i="23"/>
  <c r="AJ29" i="23"/>
  <c r="AK21" i="23"/>
  <c r="AK31" i="23"/>
  <c r="AK41" i="23"/>
  <c r="AK51" i="23"/>
  <c r="AK61" i="23"/>
  <c r="AK71" i="23"/>
  <c r="AI19" i="23"/>
  <c r="AI39" i="23"/>
  <c r="AI59" i="23"/>
  <c r="X16" i="23"/>
  <c r="AM16" i="23"/>
  <c r="AM36" i="23"/>
  <c r="AM56" i="23"/>
  <c r="AH13" i="23"/>
  <c r="AH33" i="23"/>
  <c r="AH53" i="23"/>
  <c r="AH73" i="23"/>
  <c r="AG30" i="23"/>
  <c r="AG50" i="23"/>
  <c r="AG70" i="23"/>
  <c r="AF28" i="23"/>
  <c r="AF48" i="23"/>
  <c r="AF68" i="23"/>
  <c r="AE13" i="23"/>
  <c r="AE15" i="23"/>
  <c r="W18" i="23"/>
  <c r="W20" i="23"/>
  <c r="W22" i="23"/>
  <c r="W24" i="23"/>
  <c r="W26" i="23"/>
  <c r="W28" i="23"/>
  <c r="W30" i="23"/>
  <c r="W32" i="23"/>
  <c r="W34" i="23"/>
  <c r="W36" i="23"/>
  <c r="W38" i="23"/>
  <c r="W40" i="23"/>
  <c r="W42" i="23"/>
  <c r="W44" i="23"/>
  <c r="W46" i="23"/>
  <c r="W48" i="23"/>
  <c r="W50" i="23"/>
  <c r="W52" i="23"/>
  <c r="W54" i="23"/>
  <c r="W56" i="23"/>
  <c r="W58" i="23"/>
  <c r="W60" i="23"/>
  <c r="W62" i="23"/>
  <c r="W64" i="23"/>
  <c r="W66" i="23"/>
  <c r="W68" i="23"/>
  <c r="W70" i="23"/>
  <c r="W72" i="23"/>
  <c r="W74" i="23"/>
  <c r="X12" i="23"/>
  <c r="U24" i="23"/>
  <c r="U44" i="23"/>
  <c r="U64" i="23"/>
  <c r="AK22" i="23"/>
  <c r="AK35" i="23"/>
  <c r="AJ50" i="23"/>
  <c r="AJ63" i="23"/>
  <c r="AK75" i="23"/>
  <c r="AI34" i="23"/>
  <c r="AI60" i="23"/>
  <c r="AM23" i="23"/>
  <c r="AM52" i="23"/>
  <c r="AH15" i="23"/>
  <c r="AH40" i="23"/>
  <c r="AH69" i="23"/>
  <c r="AG32" i="23"/>
  <c r="AG57" i="23"/>
  <c r="AF24" i="23"/>
  <c r="AF50" i="23"/>
  <c r="AF75" i="23"/>
  <c r="AF25" i="23"/>
  <c r="AF51" i="23"/>
  <c r="AF12" i="23"/>
  <c r="AB15" i="23"/>
  <c r="Z18" i="23"/>
  <c r="AE20" i="23"/>
  <c r="AD23" i="23"/>
  <c r="Z26" i="23"/>
  <c r="AE28" i="23"/>
  <c r="AD31" i="23"/>
  <c r="Z34" i="23"/>
  <c r="AE36" i="23"/>
  <c r="AD39" i="23"/>
  <c r="Z42" i="23"/>
  <c r="AE44" i="23"/>
  <c r="AD47" i="23"/>
  <c r="Z50" i="23"/>
  <c r="AE52" i="23"/>
  <c r="AD55" i="23"/>
  <c r="Z58" i="23"/>
  <c r="AE60" i="23"/>
  <c r="AD63" i="23"/>
  <c r="Z66" i="23"/>
  <c r="AE68" i="23"/>
  <c r="AD71" i="23"/>
  <c r="Z74" i="23"/>
  <c r="V12" i="23"/>
  <c r="U40" i="23"/>
  <c r="U65" i="23"/>
  <c r="AJ28" i="23"/>
  <c r="AJ41" i="23"/>
  <c r="AJ54" i="23"/>
  <c r="AK68" i="23"/>
  <c r="AJ20" i="23"/>
  <c r="AJ35" i="23"/>
  <c r="AK52" i="23"/>
  <c r="AJ69" i="23"/>
  <c r="AI18" i="23"/>
  <c r="AI46" i="23"/>
  <c r="AH12" i="23"/>
  <c r="AM15" i="23"/>
  <c r="AM43" i="23"/>
  <c r="AM74" i="23"/>
  <c r="AH39" i="23"/>
  <c r="AH72" i="23"/>
  <c r="AG37" i="23"/>
  <c r="AG68" i="23"/>
  <c r="AF34" i="23"/>
  <c r="AF65" i="23"/>
  <c r="Z14" i="23"/>
  <c r="AC17" i="23"/>
  <c r="AA20" i="23"/>
  <c r="AB23" i="23"/>
  <c r="AB26" i="23"/>
  <c r="AC29" i="23"/>
  <c r="AA32" i="23"/>
  <c r="AB35" i="23"/>
  <c r="Z38" i="23"/>
  <c r="AA41" i="23"/>
  <c r="Y44" i="23"/>
  <c r="Z47" i="23"/>
  <c r="X50" i="23"/>
  <c r="AA53" i="23"/>
  <c r="Y56" i="23"/>
  <c r="Z59" i="23"/>
  <c r="X62" i="23"/>
  <c r="AE64" i="23"/>
  <c r="V68" i="23"/>
  <c r="AD70" i="23"/>
  <c r="AE73" i="23"/>
  <c r="AD12" i="23"/>
  <c r="U42" i="23"/>
  <c r="U69" i="23"/>
  <c r="AM18" i="23"/>
  <c r="AG43" i="23"/>
  <c r="AE17" i="23"/>
  <c r="AD26" i="23"/>
  <c r="AD35" i="23"/>
  <c r="AA44" i="23"/>
  <c r="AC53" i="23"/>
  <c r="AA65" i="23"/>
  <c r="X74" i="23"/>
  <c r="U45" i="23"/>
  <c r="U50" i="23"/>
  <c r="AA36" i="23"/>
  <c r="AK20" i="23"/>
  <c r="AK38" i="23"/>
  <c r="AJ53" i="23"/>
  <c r="AK69" i="23"/>
  <c r="AI20" i="23"/>
  <c r="AI47" i="23"/>
  <c r="Y17" i="23"/>
  <c r="AM17" i="23"/>
  <c r="AM44" i="23"/>
  <c r="AM75" i="23"/>
  <c r="AH46" i="23"/>
  <c r="AH74" i="23"/>
  <c r="AG38" i="23"/>
  <c r="AG69" i="23"/>
  <c r="AF35" i="23"/>
  <c r="AF66" i="23"/>
  <c r="AA14" i="23"/>
  <c r="AD17" i="23"/>
  <c r="AB20" i="23"/>
  <c r="AE23" i="23"/>
  <c r="AC26" i="23"/>
  <c r="AD29" i="23"/>
  <c r="AB32" i="23"/>
  <c r="AC35" i="23"/>
  <c r="AA38" i="23"/>
  <c r="AB41" i="23"/>
  <c r="Z44" i="23"/>
  <c r="AH14" i="23"/>
  <c r="AH75" i="23"/>
  <c r="AF36" i="23"/>
  <c r="AB14" i="23"/>
  <c r="V24" i="23"/>
  <c r="AC32" i="23"/>
  <c r="AC41" i="23"/>
  <c r="AB47" i="23"/>
  <c r="AA56" i="23"/>
  <c r="Z62" i="23"/>
  <c r="Y68" i="23"/>
  <c r="U17" i="23"/>
  <c r="U22" i="23"/>
  <c r="AK73" i="23"/>
  <c r="Y60" i="23"/>
  <c r="AJ21" i="23"/>
  <c r="AJ39" i="23"/>
  <c r="AK53" i="23"/>
  <c r="AJ70" i="23"/>
  <c r="AI52" i="23"/>
  <c r="AM49" i="23"/>
  <c r="AH47" i="23"/>
  <c r="AG71" i="23"/>
  <c r="AF67" i="23"/>
  <c r="AC20" i="23"/>
  <c r="AE29" i="23"/>
  <c r="AB38" i="23"/>
  <c r="AB50" i="23"/>
  <c r="AB59" i="23"/>
  <c r="Z71" i="23"/>
  <c r="U71" i="23"/>
  <c r="AC33" i="23"/>
  <c r="AJ22" i="23"/>
  <c r="AK39" i="23"/>
  <c r="AK54" i="23"/>
  <c r="AK70" i="23"/>
  <c r="AI22" i="23"/>
  <c r="AI53" i="23"/>
  <c r="AM19" i="23"/>
  <c r="AM50" i="23"/>
  <c r="AH17" i="23"/>
  <c r="AH48" i="23"/>
  <c r="AG13" i="23"/>
  <c r="AG44" i="23"/>
  <c r="AG72" i="23"/>
  <c r="AF41" i="23"/>
  <c r="AF69" i="23"/>
  <c r="AC14" i="23"/>
  <c r="V18" i="23"/>
  <c r="Z21" i="23"/>
  <c r="X24" i="23"/>
  <c r="AE26" i="23"/>
  <c r="V30" i="23"/>
  <c r="AD32" i="23"/>
  <c r="AE35" i="23"/>
  <c r="AC38" i="23"/>
  <c r="AD41" i="23"/>
  <c r="AB44" i="23"/>
  <c r="AE47" i="23"/>
  <c r="AC50" i="23"/>
  <c r="AD53" i="23"/>
  <c r="AB56" i="23"/>
  <c r="AC59" i="23"/>
  <c r="AA62" i="23"/>
  <c r="AB65" i="23"/>
  <c r="Z68" i="23"/>
  <c r="AA71" i="23"/>
  <c r="AA74" i="23"/>
  <c r="U18" i="23"/>
  <c r="U46" i="23"/>
  <c r="U72" i="23"/>
  <c r="AC15" i="23"/>
  <c r="X72" i="23"/>
  <c r="AG18" i="23"/>
  <c r="AD15" i="23"/>
  <c r="AB30" i="23"/>
  <c r="AB39" i="23"/>
  <c r="AA48" i="23"/>
  <c r="AA57" i="23"/>
  <c r="AA69" i="23"/>
  <c r="U23" i="23"/>
  <c r="AK23" i="23"/>
  <c r="AJ40" i="23"/>
  <c r="AJ55" i="23"/>
  <c r="AJ71" i="23"/>
  <c r="AI23" i="23"/>
  <c r="AI54" i="23"/>
  <c r="AM20" i="23"/>
  <c r="AM51" i="23"/>
  <c r="AH18" i="23"/>
  <c r="AH49" i="23"/>
  <c r="AG14" i="23"/>
  <c r="AG45" i="23"/>
  <c r="AG73" i="23"/>
  <c r="AF42" i="23"/>
  <c r="AF70" i="23"/>
  <c r="X15" i="23"/>
  <c r="X18" i="23"/>
  <c r="AA21" i="23"/>
  <c r="Y24" i="23"/>
  <c r="Z27" i="23"/>
  <c r="X30" i="23"/>
  <c r="AE32" i="23"/>
  <c r="V36" i="23"/>
  <c r="AD38" i="23"/>
  <c r="AE41" i="23"/>
  <c r="AC44" i="23"/>
  <c r="V48" i="23"/>
  <c r="AD50" i="23"/>
  <c r="AE53" i="23"/>
  <c r="AC56" i="23"/>
  <c r="AD59" i="23"/>
  <c r="AB62" i="23"/>
  <c r="AC65" i="23"/>
  <c r="AA68" i="23"/>
  <c r="AB71" i="23"/>
  <c r="AB74" i="23"/>
  <c r="U19" i="23"/>
  <c r="U47" i="23"/>
  <c r="AJ24" i="23"/>
  <c r="AK40" i="23"/>
  <c r="AK55" i="23"/>
  <c r="AJ72" i="23"/>
  <c r="AI24" i="23"/>
  <c r="AI55" i="23"/>
  <c r="AM21" i="23"/>
  <c r="AM54" i="23"/>
  <c r="AH19" i="23"/>
  <c r="AH50" i="23"/>
  <c r="AG15" i="23"/>
  <c r="AG46" i="23"/>
  <c r="AG74" i="23"/>
  <c r="AF43" i="23"/>
  <c r="AF71" i="23"/>
  <c r="Y15" i="23"/>
  <c r="AA18" i="23"/>
  <c r="AB21" i="23"/>
  <c r="Z24" i="23"/>
  <c r="AA27" i="23"/>
  <c r="Y30" i="23"/>
  <c r="Z33" i="23"/>
  <c r="AF44" i="23"/>
  <c r="AF72" i="23"/>
  <c r="Z15" i="23"/>
  <c r="AB18" i="23"/>
  <c r="AC21" i="23"/>
  <c r="AA24" i="23"/>
  <c r="AB27" i="23"/>
  <c r="Z30" i="23"/>
  <c r="AA33" i="23"/>
  <c r="Y36" i="23"/>
  <c r="Z39" i="23"/>
  <c r="X42" i="23"/>
  <c r="AA45" i="23"/>
  <c r="Y48" i="23"/>
  <c r="Z51" i="23"/>
  <c r="X54" i="23"/>
  <c r="AE56" i="23"/>
  <c r="V60" i="23"/>
  <c r="AD62" i="23"/>
  <c r="AE65" i="23"/>
  <c r="AC68" i="23"/>
  <c r="V72" i="23"/>
  <c r="AD74" i="23"/>
  <c r="U21" i="23"/>
  <c r="U49" i="23"/>
  <c r="AJ25" i="23"/>
  <c r="AK42" i="23"/>
  <c r="AK58" i="23"/>
  <c r="AJ73" i="23"/>
  <c r="AI26" i="23"/>
  <c r="AI57" i="23"/>
  <c r="AM29" i="23"/>
  <c r="AM57" i="23"/>
  <c r="AH21" i="23"/>
  <c r="AH52" i="23"/>
  <c r="AG17" i="23"/>
  <c r="AG48" i="23"/>
  <c r="AF13" i="23"/>
  <c r="AF45" i="23"/>
  <c r="AF73" i="23"/>
  <c r="AC18" i="23"/>
  <c r="AD21" i="23"/>
  <c r="AB24" i="23"/>
  <c r="AC27" i="23"/>
  <c r="AA30" i="23"/>
  <c r="Z36" i="23"/>
  <c r="AA39" i="23"/>
  <c r="AA42" i="23"/>
  <c r="AB45" i="23"/>
  <c r="Z48" i="23"/>
  <c r="AA51" i="23"/>
  <c r="Y54" i="23"/>
  <c r="Z57" i="23"/>
  <c r="X60" i="23"/>
  <c r="AE62" i="23"/>
  <c r="V66" i="23"/>
  <c r="Z69" i="23"/>
  <c r="AE74" i="23"/>
  <c r="AM58" i="23"/>
  <c r="AF46" i="23"/>
  <c r="AC24" i="23"/>
  <c r="AB42" i="23"/>
  <c r="Z54" i="23"/>
  <c r="Z63" i="23"/>
  <c r="Z75" i="23"/>
  <c r="U51" i="23"/>
  <c r="AK28" i="23"/>
  <c r="AK43" i="23"/>
  <c r="AJ74" i="23"/>
  <c r="AD18" i="23"/>
  <c r="AE21" i="23"/>
  <c r="AB33" i="23"/>
  <c r="AB51" i="23"/>
  <c r="Y72" i="23"/>
  <c r="AK25" i="23"/>
  <c r="AJ43" i="23"/>
  <c r="AI27" i="23"/>
  <c r="AI58" i="23"/>
  <c r="AM30" i="23"/>
  <c r="AH26" i="23"/>
  <c r="AH54" i="23"/>
  <c r="AG49" i="23"/>
  <c r="AF14" i="23"/>
  <c r="V4" i="26"/>
  <c r="AM12" i="23" s="1"/>
  <c r="AK30" i="23"/>
  <c r="AJ45" i="23"/>
  <c r="AJ61" i="23"/>
  <c r="AI37" i="23"/>
  <c r="AI65" i="23"/>
  <c r="AM34" i="23"/>
  <c r="AM62" i="23"/>
  <c r="AH30" i="23"/>
  <c r="AH58" i="23"/>
  <c r="AG26" i="23"/>
  <c r="AG54" i="23"/>
  <c r="AF23" i="23"/>
  <c r="AF53" i="23"/>
  <c r="AA13" i="23"/>
  <c r="Z16" i="23"/>
  <c r="AB19" i="23"/>
  <c r="Z22" i="23"/>
  <c r="AA25" i="23"/>
  <c r="Y28" i="23"/>
  <c r="Z31" i="23"/>
  <c r="X34" i="23"/>
  <c r="AA37" i="23"/>
  <c r="Y40" i="23"/>
  <c r="Z43" i="23"/>
  <c r="X46" i="23"/>
  <c r="AE48" i="23"/>
  <c r="V52" i="23"/>
  <c r="AD54" i="23"/>
  <c r="AE57" i="23"/>
  <c r="AC60" i="23"/>
  <c r="V64" i="23"/>
  <c r="AD66" i="23"/>
  <c r="AE69" i="23"/>
  <c r="AC72" i="23"/>
  <c r="AD75" i="23"/>
  <c r="U28" i="23"/>
  <c r="U58" i="23"/>
  <c r="AJ13" i="23"/>
  <c r="AJ31" i="23"/>
  <c r="AK45" i="23"/>
  <c r="AJ62" i="23"/>
  <c r="AI38" i="23"/>
  <c r="AI66" i="23"/>
  <c r="AM35" i="23"/>
  <c r="AM63" i="23"/>
  <c r="AH59" i="23"/>
  <c r="AJ15" i="23"/>
  <c r="AK33" i="23"/>
  <c r="AK49" i="23"/>
  <c r="AJ65" i="23"/>
  <c r="AI15" i="23"/>
  <c r="AI43" i="23"/>
  <c r="AI74" i="23"/>
  <c r="AG35" i="23"/>
  <c r="AC51" i="23"/>
  <c r="AK34" i="23"/>
  <c r="AI40" i="23"/>
  <c r="AH27" i="23"/>
  <c r="AG51" i="23"/>
  <c r="AF64" i="23"/>
  <c r="Y20" i="23"/>
  <c r="AC28" i="23"/>
  <c r="AC37" i="23"/>
  <c r="V44" i="23"/>
  <c r="Y52" i="23"/>
  <c r="AD58" i="23"/>
  <c r="Z67" i="23"/>
  <c r="AC73" i="23"/>
  <c r="U60" i="23"/>
  <c r="AA52" i="23"/>
  <c r="AB67" i="23"/>
  <c r="AA75" i="23"/>
  <c r="V16" i="23"/>
  <c r="AE61" i="23"/>
  <c r="AH61" i="23"/>
  <c r="Y70" i="23"/>
  <c r="X56" i="23"/>
  <c r="AM59" i="23"/>
  <c r="AB57" i="23"/>
  <c r="AF54" i="23"/>
  <c r="AB64" i="23"/>
  <c r="AI16" i="23"/>
  <c r="AA58" i="23"/>
  <c r="AI17" i="23"/>
  <c r="AA66" i="23"/>
  <c r="AJ48" i="23"/>
  <c r="AI41" i="23"/>
  <c r="AH31" i="23"/>
  <c r="AG55" i="23"/>
  <c r="X13" i="23"/>
  <c r="Z20" i="23"/>
  <c r="AA29" i="23"/>
  <c r="AD37" i="23"/>
  <c r="X44" i="23"/>
  <c r="Z52" i="23"/>
  <c r="AE58" i="23"/>
  <c r="AA67" i="23"/>
  <c r="AD73" i="23"/>
  <c r="U61" i="23"/>
  <c r="AE37" i="23"/>
  <c r="Y32" i="23"/>
  <c r="X70" i="23"/>
  <c r="AA16" i="23"/>
  <c r="AM42" i="23"/>
  <c r="AK15" i="23"/>
  <c r="AB17" i="23"/>
  <c r="AK19" i="23"/>
  <c r="AE18" i="23"/>
  <c r="AG31" i="23"/>
  <c r="V50" i="23"/>
  <c r="AA73" i="23"/>
  <c r="AK48" i="23"/>
  <c r="AI42" i="23"/>
  <c r="AH32" i="23"/>
  <c r="AG56" i="23"/>
  <c r="AB13" i="23"/>
  <c r="V22" i="23"/>
  <c r="AB29" i="23"/>
  <c r="AD45" i="23"/>
  <c r="Z60" i="23"/>
  <c r="U62" i="23"/>
  <c r="Z55" i="23"/>
  <c r="AD24" i="23"/>
  <c r="AC34" i="23"/>
  <c r="AG27" i="23"/>
  <c r="U32" i="23"/>
  <c r="AI13" i="23"/>
  <c r="AE34" i="23"/>
  <c r="AM70" i="23"/>
  <c r="AF61" i="23"/>
  <c r="AB58" i="23"/>
  <c r="AJ49" i="23"/>
  <c r="AI44" i="23"/>
  <c r="AH34" i="23"/>
  <c r="AG63" i="23"/>
  <c r="AC13" i="23"/>
  <c r="AA22" i="23"/>
  <c r="AC30" i="23"/>
  <c r="V38" i="23"/>
  <c r="Y46" i="23"/>
  <c r="AB52" i="23"/>
  <c r="Z61" i="23"/>
  <c r="AC67" i="23"/>
  <c r="AE75" i="23"/>
  <c r="U66" i="23"/>
  <c r="AJ51" i="23"/>
  <c r="AI45" i="23"/>
  <c r="AH35" i="23"/>
  <c r="AG64" i="23"/>
  <c r="AD13" i="23"/>
  <c r="AB22" i="23"/>
  <c r="AA31" i="23"/>
  <c r="X38" i="23"/>
  <c r="Z46" i="23"/>
  <c r="AC52" i="23"/>
  <c r="AA61" i="23"/>
  <c r="AD67" i="23"/>
  <c r="W12" i="23"/>
  <c r="U67" i="23"/>
  <c r="AJ52" i="23"/>
  <c r="AI62" i="23"/>
  <c r="AH37" i="23"/>
  <c r="AG66" i="23"/>
  <c r="V14" i="23"/>
  <c r="AC22" i="23"/>
  <c r="AB31" i="23"/>
  <c r="Y38" i="23"/>
  <c r="AA46" i="23"/>
  <c r="Z53" i="23"/>
  <c r="AB61" i="23"/>
  <c r="AE67" i="23"/>
  <c r="Y12" i="23"/>
  <c r="U68" i="23"/>
  <c r="AK59" i="23"/>
  <c r="AI67" i="23"/>
  <c r="AM13" i="23"/>
  <c r="AH38" i="23"/>
  <c r="Z12" i="23"/>
  <c r="AK62" i="23"/>
  <c r="AI72" i="23"/>
  <c r="AM14" i="23"/>
  <c r="AH55" i="23"/>
  <c r="AF15" i="23"/>
  <c r="Y14" i="23"/>
  <c r="Z23" i="23"/>
  <c r="V32" i="23"/>
  <c r="Z40" i="23"/>
  <c r="AC46" i="23"/>
  <c r="AE54" i="23"/>
  <c r="AD61" i="23"/>
  <c r="V70" i="23"/>
  <c r="AA12" i="23"/>
  <c r="AJ64" i="23"/>
  <c r="AI73" i="23"/>
  <c r="AH60" i="23"/>
  <c r="AF26" i="23"/>
  <c r="AA23" i="23"/>
  <c r="AA40" i="23"/>
  <c r="AB12" i="23"/>
  <c r="AM37" i="23"/>
  <c r="AF27" i="23"/>
  <c r="Z32" i="23"/>
  <c r="AE46" i="23"/>
  <c r="V62" i="23"/>
  <c r="AC12" i="23"/>
  <c r="AE25" i="23"/>
  <c r="AF47" i="23"/>
  <c r="AM64" i="23"/>
  <c r="V58" i="23"/>
  <c r="AF56" i="23"/>
  <c r="U41" i="23"/>
  <c r="AA28" i="23"/>
  <c r="AG23" i="23"/>
  <c r="AD49" i="23"/>
  <c r="AM31" i="23"/>
  <c r="AB40" i="23"/>
  <c r="AB49" i="23"/>
  <c r="AA64" i="23"/>
  <c r="AA35" i="23"/>
  <c r="AE19" i="23"/>
  <c r="Z64" i="23"/>
  <c r="Z72" i="23"/>
  <c r="AD43" i="23"/>
  <c r="AK64" i="23"/>
  <c r="AF33" i="23"/>
  <c r="AC49" i="23"/>
  <c r="AK65" i="23"/>
  <c r="AI12" i="23"/>
  <c r="AM38" i="23"/>
  <c r="AH66" i="23"/>
  <c r="AF29" i="23"/>
  <c r="AB16" i="23"/>
  <c r="AB25" i="23"/>
  <c r="AD33" i="23"/>
  <c r="AC40" i="23"/>
  <c r="AB48" i="23"/>
  <c r="AB55" i="23"/>
  <c r="AA63" i="23"/>
  <c r="Z70" i="23"/>
  <c r="U25" i="23"/>
  <c r="AK13" i="23"/>
  <c r="AJ68" i="23"/>
  <c r="AM39" i="23"/>
  <c r="AH68" i="23"/>
  <c r="AF30" i="23"/>
  <c r="AC16" i="23"/>
  <c r="AC25" i="23"/>
  <c r="AA34" i="23"/>
  <c r="AD40" i="23"/>
  <c r="Z49" i="23"/>
  <c r="AA47" i="23" l="1"/>
  <c r="AA50" i="23"/>
  <c r="AB53" i="23"/>
  <c r="Z56" i="23"/>
  <c r="AA59" i="23"/>
  <c r="Y62" i="23"/>
  <c r="Z65" i="23"/>
  <c r="X68" i="23"/>
  <c r="AE70" i="23"/>
  <c r="V74" i="23"/>
  <c r="U16" i="23"/>
  <c r="U43" i="23"/>
  <c r="U70" i="23"/>
  <c r="AI21" i="23"/>
  <c r="AF74" i="23"/>
  <c r="AD27" i="23"/>
  <c r="AC45" i="23"/>
  <c r="X66" i="23"/>
  <c r="AK29" i="23"/>
  <c r="AJ44" i="23"/>
  <c r="AJ60" i="23"/>
  <c r="AK74" i="23"/>
  <c r="AI33" i="23"/>
  <c r="AI63" i="23"/>
  <c r="AM32" i="23"/>
  <c r="AG67" i="23"/>
  <c r="X14" i="23"/>
  <c r="AD22" i="23"/>
  <c r="AE31" i="23"/>
  <c r="AE39" i="23"/>
  <c r="AB46" i="23"/>
  <c r="AA54" i="23"/>
  <c r="AC61" i="23"/>
  <c r="AB69" i="23"/>
  <c r="AL12" i="23"/>
  <c r="AL13" i="23"/>
  <c r="AL14" i="23"/>
  <c r="AL15" i="23"/>
  <c r="AL16" i="23"/>
  <c r="AL17" i="23"/>
  <c r="AL18" i="23"/>
  <c r="AL19" i="23"/>
  <c r="AL20" i="23"/>
  <c r="AL21" i="23"/>
  <c r="AL22" i="23"/>
  <c r="AL23" i="23"/>
  <c r="AL24" i="23"/>
  <c r="AL25" i="23"/>
  <c r="AL26" i="23"/>
  <c r="AL27" i="23"/>
  <c r="AL28" i="23"/>
  <c r="AL29" i="23"/>
  <c r="AL30" i="23"/>
  <c r="AL31" i="23"/>
  <c r="AL32" i="23"/>
  <c r="AL33" i="23"/>
  <c r="AL34" i="23"/>
  <c r="AL35" i="23"/>
  <c r="AL36" i="23"/>
  <c r="AL37" i="23"/>
  <c r="AL38" i="23"/>
  <c r="AL39" i="23"/>
  <c r="AL40" i="23"/>
  <c r="AL41" i="23"/>
  <c r="AL42" i="23"/>
  <c r="AL43" i="23"/>
  <c r="AL44" i="23"/>
  <c r="AL45" i="23"/>
  <c r="AL46" i="23"/>
  <c r="AL47" i="23"/>
  <c r="AL48" i="23"/>
  <c r="AL49" i="23"/>
  <c r="AL50" i="23"/>
  <c r="AL51" i="23"/>
  <c r="AL52" i="23"/>
  <c r="AL53" i="23"/>
  <c r="AL55" i="23"/>
  <c r="AL56" i="23"/>
  <c r="AL58" i="23"/>
  <c r="AL60" i="23"/>
  <c r="AL62" i="23"/>
  <c r="AL64" i="23"/>
  <c r="AA15" i="23"/>
  <c r="Y18" i="23"/>
  <c r="AD20" i="23"/>
  <c r="AC23" i="23"/>
  <c r="Y26" i="23"/>
  <c r="AD28" i="23"/>
  <c r="AC31" i="23"/>
  <c r="Y34" i="23"/>
  <c r="AD36" i="23"/>
  <c r="AC39" i="23"/>
  <c r="Y42" i="23"/>
  <c r="AD44" i="23"/>
  <c r="AC47" i="23"/>
  <c r="Y50" i="23"/>
  <c r="AD52" i="23"/>
  <c r="AC55" i="23"/>
  <c r="Y58" i="23"/>
  <c r="AD60" i="23"/>
  <c r="AC63" i="23"/>
  <c r="Y66" i="23"/>
  <c r="AD68" i="23"/>
  <c r="AC71" i="23"/>
  <c r="Y74" i="23"/>
  <c r="AE12" i="23"/>
  <c r="U39" i="23"/>
  <c r="U63" i="23"/>
  <c r="AJ23" i="23"/>
  <c r="AJ38" i="23"/>
  <c r="AK50" i="23"/>
  <c r="AK63" i="23"/>
  <c r="AI35" i="23"/>
  <c r="AI61" i="23"/>
  <c r="AM24" i="23"/>
  <c r="AM53" i="23"/>
  <c r="AH16" i="23"/>
  <c r="AH41" i="23"/>
  <c r="AH70" i="23"/>
  <c r="AG33" i="23"/>
  <c r="AG58" i="23"/>
  <c r="AJ59" i="23"/>
  <c r="X36" i="23"/>
  <c r="AE38" i="23"/>
  <c r="V42" i="23"/>
  <c r="Z45" i="23"/>
  <c r="X48" i="23"/>
  <c r="AE50" i="23"/>
  <c r="V54" i="23"/>
  <c r="AD56" i="23"/>
  <c r="AE59" i="23"/>
  <c r="AC62" i="23"/>
  <c r="AD65" i="23"/>
  <c r="AB68" i="23"/>
  <c r="AE71" i="23"/>
  <c r="AC74" i="23"/>
  <c r="U20" i="23"/>
  <c r="U48" i="23"/>
  <c r="AK24" i="23"/>
  <c r="AJ42" i="23"/>
  <c r="AJ58" i="23"/>
  <c r="AK72" i="23"/>
  <c r="AI25" i="23"/>
  <c r="AI56" i="23"/>
  <c r="AM22" i="23"/>
  <c r="AM55" i="23"/>
  <c r="AH20" i="23"/>
  <c r="AH51" i="23"/>
  <c r="AG16" i="23"/>
  <c r="AG47" i="23"/>
  <c r="AG75" i="23"/>
  <c r="AM60" i="23"/>
  <c r="AH28" i="23"/>
  <c r="AH56" i="23"/>
  <c r="AG24" i="23"/>
  <c r="AG52" i="23"/>
  <c r="AF21" i="23"/>
  <c r="AF49" i="23"/>
  <c r="Y13" i="23"/>
  <c r="W16" i="23"/>
  <c r="Z19" i="23"/>
  <c r="X22" i="23"/>
  <c r="AE24" i="23"/>
  <c r="V28" i="23"/>
  <c r="AD30" i="23"/>
  <c r="AE33" i="23"/>
  <c r="AC36" i="23"/>
  <c r="V40" i="23"/>
  <c r="AD42" i="23"/>
  <c r="AE45" i="23"/>
  <c r="AC48" i="23"/>
  <c r="AD51" i="23"/>
  <c r="AB54" i="23"/>
  <c r="AC57" i="23"/>
  <c r="AA60" i="23"/>
  <c r="AB63" i="23"/>
  <c r="AB66" i="23"/>
  <c r="AC69" i="23"/>
  <c r="AA72" i="23"/>
  <c r="AB75" i="23"/>
  <c r="U26" i="23"/>
  <c r="U56" i="23"/>
  <c r="AJ30" i="23"/>
  <c r="AK44" i="23"/>
  <c r="AK60" i="23"/>
  <c r="AJ75" i="23"/>
  <c r="AI36" i="23"/>
  <c r="AI64" i="23"/>
  <c r="AM33" i="23"/>
  <c r="AM61" i="23"/>
  <c r="AH29" i="23"/>
  <c r="AH57" i="23"/>
  <c r="AG25" i="23"/>
  <c r="AG53" i="23"/>
  <c r="AF22" i="23"/>
  <c r="AF52" i="23"/>
  <c r="Z13" i="23"/>
  <c r="Y16" i="23"/>
  <c r="AA19" i="23"/>
  <c r="Y22" i="23"/>
  <c r="Z25" i="23"/>
  <c r="X28" i="23"/>
  <c r="AE30" i="23"/>
  <c r="V34" i="23"/>
  <c r="Z37" i="23"/>
  <c r="X40" i="23"/>
  <c r="AE42" i="23"/>
  <c r="V46" i="23"/>
  <c r="AD48" i="23"/>
  <c r="AE51" i="23"/>
  <c r="AC54" i="23"/>
  <c r="AD57" i="23"/>
  <c r="AB60" i="23"/>
  <c r="AE63" i="23"/>
  <c r="AC66" i="23"/>
  <c r="AD69" i="23"/>
  <c r="AB72" i="23"/>
  <c r="AC75" i="23"/>
  <c r="U27" i="23"/>
  <c r="U57" i="23"/>
  <c r="U12" i="23"/>
  <c r="AM40" i="23"/>
  <c r="AM71" i="23"/>
  <c r="AH36" i="23"/>
  <c r="AH67" i="23"/>
  <c r="AG34" i="23"/>
  <c r="AG65" i="23"/>
  <c r="AF31" i="23"/>
  <c r="AF62" i="23"/>
  <c r="W14" i="23"/>
  <c r="Z17" i="23"/>
  <c r="X20" i="23"/>
  <c r="AE22" i="23"/>
  <c r="V26" i="23"/>
  <c r="Z29" i="23"/>
  <c r="X32" i="23"/>
  <c r="AJ34" i="23"/>
  <c r="AI32" i="23"/>
  <c r="AM73" i="23"/>
  <c r="AG36" i="23"/>
  <c r="AF63" i="23"/>
  <c r="V20" i="23"/>
  <c r="AB28" i="23"/>
  <c r="AB37" i="23"/>
  <c r="AE43" i="23"/>
  <c r="X52" i="23"/>
  <c r="AC58" i="23"/>
  <c r="AE66" i="23"/>
  <c r="AB73" i="23"/>
  <c r="U59" i="23"/>
  <c r="AD46" i="23"/>
  <c r="AI75" i="23"/>
  <c r="AA55" i="23"/>
  <c r="AC70" i="23"/>
  <c r="AF17" i="23"/>
  <c r="AD34" i="23"/>
  <c r="AG28" i="23"/>
  <c r="AA43" i="23"/>
  <c r="AD72" i="23"/>
  <c r="AC43" i="23"/>
  <c r="AE55" i="23"/>
  <c r="X64" i="23"/>
  <c r="AA70" i="23"/>
  <c r="U29" i="23"/>
  <c r="AJ14" i="23"/>
  <c r="AM41" i="23"/>
  <c r="AH71" i="23"/>
  <c r="AF32" i="23"/>
  <c r="AD16" i="23"/>
  <c r="AD25" i="23"/>
  <c r="AB34" i="23"/>
  <c r="AE40" i="23"/>
  <c r="AA49" i="23"/>
  <c r="V56" i="23"/>
  <c r="Y64" i="23"/>
  <c r="AB70" i="23"/>
  <c r="U30" i="23"/>
  <c r="AK14" i="23"/>
  <c r="AA17" i="23"/>
  <c r="U31" i="23"/>
  <c r="AC42" i="23"/>
  <c r="AA26" i="23"/>
  <c r="U37" i="23"/>
  <c r="AD64" i="23"/>
  <c r="AJ33" i="23"/>
  <c r="AM72" i="23"/>
  <c r="Z41" i="23"/>
  <c r="X26" i="23"/>
  <c r="Z28" i="23"/>
  <c r="Z73" i="23"/>
  <c r="AB36" i="23"/>
  <c r="AJ32" i="23"/>
  <c r="AI14" i="23"/>
  <c r="AM69" i="23"/>
  <c r="AG29" i="23"/>
  <c r="AF55" i="23"/>
  <c r="AC19" i="23"/>
  <c r="AE27" i="23"/>
  <c r="Z35" i="23"/>
  <c r="AB43" i="23"/>
  <c r="AE49" i="23"/>
  <c r="X58" i="23"/>
  <c r="AC64" i="23"/>
  <c r="AE72" i="23"/>
  <c r="U38" i="23"/>
  <c r="AK32" i="23"/>
  <c r="AD19" i="23"/>
  <c r="U52" i="23"/>
  <c r="AL54" i="23"/>
  <c r="AL57" i="23"/>
  <c r="AL59" i="23"/>
  <c r="AL61" i="23"/>
  <c r="AL63" i="23"/>
  <c r="AL6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tc={0DEBCBA8-487A-499E-A4F5-8A0DFEFA14BD}</author>
  </authors>
  <commentList>
    <comment ref="M11" authorId="0" shapeId="0" xr:uid="{0DEBCBA8-487A-499E-A4F5-8A0DFEFA14BD}">
      <text>
        <t>[Komentář ve vlákně]
Vaše verze aplikace Excel vám umožňuje číst tento komentář ve vlákně, ale jakékoli jeho úpravy se odeberou, pokud se soubor otevře v novější verzi aplikace Excel. Další informace: https://go.microsoft.com/fwlink/?linkid=870924
Komentář:
    Pro kit Intolerance je zrušena podmínka pro zvyšování pipetovaného objemu při překročení určité hodnoty CT - tzn. vzorec je jiný než u ostatních kitů.
...Je to proto, že ve vývoji bylo ověřeno, že ani vzorky pod deklarovaným limitem detekce nepřekračují tyto hodnoty CT (jaké mají určené ostatní kity) a pro získání dostatečného množství kvalitních dat u takových vzorků nebylo nutné jejich pipetovaný objem navyšovat.</t>
      </text>
    </comment>
  </commentList>
</comments>
</file>

<file path=xl/sharedStrings.xml><?xml version="1.0" encoding="utf-8"?>
<sst xmlns="http://schemas.openxmlformats.org/spreadsheetml/2006/main" count="675" uniqueCount="290">
  <si>
    <t>Solid</t>
  </si>
  <si>
    <t>PIK3CA</t>
  </si>
  <si>
    <t>µl</t>
  </si>
  <si>
    <t>Lung</t>
  </si>
  <si>
    <t>TP53</t>
  </si>
  <si>
    <t>Brain</t>
  </si>
  <si>
    <t>POLE/CTNNB1</t>
  </si>
  <si>
    <t>PIK3CA
mix A</t>
  </si>
  <si>
    <t>PIK3CA
mix B</t>
  </si>
  <si>
    <t>POLE/
CTNNB1</t>
  </si>
  <si>
    <t>TP53
mix A</t>
  </si>
  <si>
    <t>TP53
mix B</t>
  </si>
  <si>
    <t>–</t>
  </si>
  <si>
    <t>SOLID</t>
  </si>
  <si>
    <t>fastGEN kit</t>
  </si>
  <si>
    <t>Lot</t>
  </si>
  <si>
    <t>LUNG</t>
  </si>
  <si>
    <t>BRAIN</t>
  </si>
  <si>
    <t>QUBIT HS 1 µl</t>
  </si>
  <si>
    <t>QUBIT HS 10 µl</t>
  </si>
  <si>
    <t>ng/µl</t>
  </si>
  <si>
    <t>Celkem</t>
  </si>
  <si>
    <t>bp</t>
  </si>
  <si>
    <t>nM</t>
  </si>
  <si>
    <t>X</t>
  </si>
  <si>
    <r>
      <t>(DNA pool + H</t>
    </r>
    <r>
      <rPr>
        <vertAlign val="subscript"/>
        <sz val="12"/>
        <color theme="3" tint="-0.249977111117893"/>
        <rFont val="Arial"/>
        <family val="2"/>
        <charset val="238"/>
      </rPr>
      <t>2</t>
    </r>
    <r>
      <rPr>
        <sz val="12"/>
        <color theme="3" tint="-0.249977111117893"/>
        <rFont val="Arial"/>
        <family val="2"/>
        <charset val="238"/>
      </rPr>
      <t>0)</t>
    </r>
  </si>
  <si>
    <t>min</t>
  </si>
  <si>
    <t>max</t>
  </si>
  <si>
    <t>20 µl</t>
  </si>
  <si>
    <t>10 µl</t>
  </si>
  <si>
    <t>H20</t>
  </si>
  <si>
    <t>480 µl</t>
  </si>
  <si>
    <t>240 µl</t>
  </si>
  <si>
    <t>pM</t>
  </si>
  <si>
    <t>MiSeq</t>
  </si>
  <si>
    <t>1.</t>
  </si>
  <si>
    <t>2.</t>
  </si>
  <si>
    <t>3.</t>
  </si>
  <si>
    <t>4.</t>
  </si>
  <si>
    <t>5.</t>
  </si>
  <si>
    <t>6.</t>
  </si>
  <si>
    <t>7.</t>
  </si>
  <si>
    <t>8.</t>
  </si>
  <si>
    <t>9.</t>
  </si>
  <si>
    <t>MiniSeq</t>
  </si>
  <si>
    <t>R1SP</t>
  </si>
  <si>
    <t>ISP</t>
  </si>
  <si>
    <t>R2SP</t>
  </si>
  <si>
    <t>3 µl</t>
  </si>
  <si>
    <t>13,5 µl</t>
  </si>
  <si>
    <t>Solid II</t>
  </si>
  <si>
    <t>x</t>
  </si>
  <si>
    <t>11 µl</t>
  </si>
  <si>
    <t>6 µl</t>
  </si>
  <si>
    <t>20 µl</t>
  </si>
  <si>
    <t>600 µl</t>
  </si>
  <si>
    <t>550 µl</t>
  </si>
  <si>
    <t>820 µl</t>
  </si>
  <si>
    <t>610 µl</t>
  </si>
  <si>
    <t>Read 1 (HP10)</t>
  </si>
  <si>
    <t>Index 1 (HP12)</t>
  </si>
  <si>
    <t>Read 2 (HP11)</t>
  </si>
  <si>
    <t>Read 1 (BP10)</t>
  </si>
  <si>
    <t>Index 1+2 (BP14)</t>
  </si>
  <si>
    <t>Read 2 (BP11)</t>
  </si>
  <si>
    <t>NextSeq 500/550 Mid Output</t>
  </si>
  <si>
    <t>NextSeq 500/550 High Output</t>
  </si>
  <si>
    <t>27 µl</t>
  </si>
  <si>
    <t>21 µl</t>
  </si>
  <si>
    <t>16 µl</t>
  </si>
  <si>
    <t>60 µl</t>
  </si>
  <si>
    <t>45 µl</t>
  </si>
  <si>
    <t>33 µl</t>
  </si>
  <si>
    <t>25 µl</t>
  </si>
  <si>
    <t>1 330 µl</t>
  </si>
  <si>
    <t>2 000 µl</t>
  </si>
  <si>
    <t>1 500 µl</t>
  </si>
  <si>
    <t>1 730 µl</t>
  </si>
  <si>
    <t>Index 1+2 (BP14)</t>
  </si>
  <si>
    <t>NovaSeq SP; S1; S2</t>
  </si>
  <si>
    <t>NovaSeq S4</t>
  </si>
  <si>
    <t>47 µl</t>
  </si>
  <si>
    <t>37 µl</t>
  </si>
  <si>
    <t>105 µl</t>
  </si>
  <si>
    <t>150 µl</t>
  </si>
  <si>
    <t>58 µl</t>
  </si>
  <si>
    <t>3 500 µl</t>
  </si>
  <si>
    <t>5 000 µl</t>
  </si>
  <si>
    <t>Read 1 (VP10)</t>
  </si>
  <si>
    <t>Index 1+2 (VP14)</t>
  </si>
  <si>
    <t>Read 2 (VP11)</t>
  </si>
  <si>
    <t>https://support.illumina.com/content/dam/illumina-support/documents/documentation/system_documentation/miseq/miseq-system-custom-primers-guide-15041638-01.pdf</t>
  </si>
  <si>
    <t xml:space="preserve">Mgr. Iveta Tóthová, Ph.D. </t>
  </si>
  <si>
    <t>tothova@biovendor-mdx.com</t>
  </si>
  <si>
    <t>+420 724 873 015</t>
  </si>
  <si>
    <t>Mgr. Adam Novotný</t>
  </si>
  <si>
    <t>novotny@biovendor-mdx.com</t>
  </si>
  <si>
    <t>+420 720 966 537</t>
  </si>
  <si>
    <t>Na vzorek</t>
  </si>
  <si>
    <t>Objem</t>
  </si>
  <si>
    <t>Poměry jednotlivých kitů</t>
  </si>
  <si>
    <t>Maximální objem na vzorek</t>
  </si>
  <si>
    <t>Jednotka</t>
  </si>
  <si>
    <t>Minimální objem pro pipetování</t>
  </si>
  <si>
    <t>CT tresholdy</t>
  </si>
  <si>
    <t>Násobek</t>
  </si>
  <si>
    <t>Sample</t>
  </si>
  <si>
    <t>Ct</t>
  </si>
  <si>
    <t>SOLID II</t>
  </si>
  <si>
    <t>TERT</t>
  </si>
  <si>
    <t>1 µl</t>
  </si>
  <si>
    <t>3 µl</t>
  </si>
  <si>
    <t>6 µl</t>
  </si>
  <si>
    <t>8 µl</t>
  </si>
  <si>
    <t>APPLICATION PROTOCOL</t>
  </si>
  <si>
    <t>Enter total pool volume.</t>
  </si>
  <si>
    <t>The table is used to calculate the volumes of the individual fastGEN kits to be mixed.
The table calculates volume per each sample based on the kits volume ratio.</t>
  </si>
  <si>
    <t>Enter Ct values for each sample in the columns of the corresponding kit. The resulting
volume is adjusted according to the Ct value – at higher Ct values, the volume is increased.</t>
  </si>
  <si>
    <t>DNA pool purification of fastGEN kits</t>
  </si>
  <si>
    <t>This protocol is recommended for DNA pool purification.</t>
  </si>
  <si>
    <t>DNA POOL PURIFICATION</t>
  </si>
  <si>
    <t>Follow instructions from the user manual of the purification kit (kit was validated with using QIAquick PCR Purification Kit (250) - Cat. No. / ID: 28106).</t>
  </si>
  <si>
    <t>Store the purified DNA pool according to the user manual of the purification kit.</t>
  </si>
  <si>
    <t xml:space="preserve">Useful tip: </t>
  </si>
  <si>
    <t xml:space="preserve">When using purification kit QIAquick PCR Purification Kit (Qiagen), we recommend to use 10 volumes of Buffer PB to 1 volume of DNA pool in point 1. It leads to elimination of excessive washing out of short PCR fragments from purification column in subideal conditions (pH of Buffer PB), which has effect on resulting sequencing coverage. </t>
  </si>
  <si>
    <t>Enter values only in the yellow fields!</t>
  </si>
  <si>
    <t>DNA pool quantification and dilution</t>
  </si>
  <si>
    <t xml:space="preserve">PCR Operator </t>
  </si>
  <si>
    <t>Date</t>
  </si>
  <si>
    <t>Concentration determination method</t>
  </si>
  <si>
    <t>Sequencing Operator</t>
  </si>
  <si>
    <t>Number of measurement</t>
  </si>
  <si>
    <t>Concentration</t>
  </si>
  <si>
    <t>Qubit HS concentration mean</t>
  </si>
  <si>
    <t>Average DNA molecule length</t>
  </si>
  <si>
    <t>DNA pool concentration</t>
  </si>
  <si>
    <t>Target concentration</t>
  </si>
  <si>
    <t>Dilution</t>
  </si>
  <si>
    <t>Mix</t>
  </si>
  <si>
    <t>or</t>
  </si>
  <si>
    <t>Example of NaOH dilution</t>
  </si>
  <si>
    <t>DNA pool denaturation</t>
  </si>
  <si>
    <t>Freshly prepared DNA pool ~2nM</t>
  </si>
  <si>
    <t>Denaturation 5 min</t>
  </si>
  <si>
    <t>NaOH 5 M</t>
  </si>
  <si>
    <t>NaOH 0,2 M</t>
  </si>
  <si>
    <t>Dilution of denatured DNA pool in HT1</t>
  </si>
  <si>
    <t>Denatured DNA pool</t>
  </si>
  <si>
    <t>Cooled HT1</t>
  </si>
  <si>
    <t>Total</t>
  </si>
  <si>
    <t>Concentration of diluted DNA pool</t>
  </si>
  <si>
    <t>Expected concentration of diluted DNA pool</t>
  </si>
  <si>
    <t>Final library preparation</t>
  </si>
  <si>
    <t>Verification of diluted DNA pool concentration</t>
  </si>
  <si>
    <t>Expected concentration</t>
  </si>
  <si>
    <t>Range</t>
  </si>
  <si>
    <t>Average DNA molecule length [bp]</t>
  </si>
  <si>
    <t>Samples</t>
  </si>
  <si>
    <t>This protocol is recommended for mixing fastGEN sequencing primers with sequencing primers from Illumina®, Inc.</t>
  </si>
  <si>
    <t>PREPARATION OF SEQUENCING CARTRIDGE</t>
  </si>
  <si>
    <t>Prepare:</t>
  </si>
  <si>
    <t>3 x 1.5 ml tube or larger (depending on the sequencer used and the amount of primers)</t>
  </si>
  <si>
    <t>disposable pipette tips with filter</t>
  </si>
  <si>
    <t>thawed sequencing cartridge</t>
  </si>
  <si>
    <t>Mark 1.5 ml tubes as R1SP, ISP a R2SP.</t>
  </si>
  <si>
    <r>
      <t xml:space="preserve">3 x </t>
    </r>
    <r>
      <rPr>
        <b/>
        <sz val="11"/>
        <color rgb="FF1C3553"/>
        <rFont val="Arial"/>
        <family val="2"/>
        <charset val="238"/>
      </rPr>
      <t>thin</t>
    </r>
    <r>
      <rPr>
        <sz val="11"/>
        <color rgb="FF1C3553"/>
        <rFont val="Arial"/>
        <family val="2"/>
        <charset val="238"/>
      </rPr>
      <t xml:space="preserve"> plastic Pasteur pipette</t>
    </r>
  </si>
  <si>
    <r>
      <t xml:space="preserve">Use a tip to puncture (pierce) the position for Read 1. Use a Pasteur pipette to remove the entire volume of primers and transfer them to a new tube labeled R1SP. If required by protocol (see Table 1), add </t>
    </r>
    <r>
      <rPr>
        <b/>
        <sz val="11"/>
        <color rgb="FF1C3553"/>
        <rFont val="Arial"/>
        <family val="2"/>
        <charset val="238"/>
      </rPr>
      <t xml:space="preserve">3 µl </t>
    </r>
    <r>
      <rPr>
        <sz val="11"/>
        <color rgb="FF1C3553"/>
        <rFont val="Arial"/>
        <family val="2"/>
        <charset val="238"/>
      </rPr>
      <t>custom sequencing primer R1SP from the fastGEN kit, vortex, centrifuge briefly and return to the custom position in the sequencing cartridge.</t>
    </r>
  </si>
  <si>
    <t>Use a tip to puncture (pierce) the position for Index. Use a Pasteur pipette to remove the entire volume of primers and transfer them to a new tube labeled ISP. Add custom sequencing primers ISP from the fastGEN kit, vortex, centrifuge briefly and return to custom position in the sequencing cartridge.</t>
  </si>
  <si>
    <t>Use a tip to puncture (pierce) the position for Read 2. Use a Pasteur pipette to remove the entire volume of primers and transfer them to a new tube labeled R2SP. Add custom sequencing primers R2SP from the fastGEN kit, vortex, centrifuge briefly and return to custom position in the sequencing cartridge.</t>
  </si>
  <si>
    <t>If using more than one fastGEN kit, mix the volumes listed (see Table 1). If using only one kit, add only one appropriate primer with the indicated volume.</t>
  </si>
  <si>
    <t>Enter information about custom primers in your Sample sheet.</t>
  </si>
  <si>
    <t>This protocol is recommended for mixing fastGEN libraries with PhiX or other libraries.</t>
  </si>
  <si>
    <t>Mix the purified DNA pools (sequencing libraries). Denature with NaOH, dilute with chiled HT1 solution.</t>
  </si>
  <si>
    <t>Optional: Add a denatured and diluted PhiX control library.</t>
  </si>
  <si>
    <t>Store in a cool place just before use. Then apply to the sequencing cartridge.</t>
  </si>
  <si>
    <t>13.5 µl</t>
  </si>
  <si>
    <t>10.5 µl</t>
  </si>
  <si>
    <t>16.5 µl</t>
  </si>
  <si>
    <t>1.5 µl</t>
  </si>
  <si>
    <t>8.6 µl</t>
  </si>
  <si>
    <t>6.4 µl</t>
  </si>
  <si>
    <t>24.6 µl</t>
  </si>
  <si>
    <t>18.3 µl</t>
  </si>
  <si>
    <t>10.1 µl</t>
  </si>
  <si>
    <t>8.2 µl</t>
  </si>
  <si>
    <t>1.3 µl</t>
  </si>
  <si>
    <t>2.3 µl</t>
  </si>
  <si>
    <t>67.5 µl</t>
  </si>
  <si>
    <t>52.5 µl</t>
  </si>
  <si>
    <t>82.5 µl</t>
  </si>
  <si>
    <t>volume</t>
  </si>
  <si>
    <t>fastGEN custom sequencing primers</t>
  </si>
  <si>
    <t>Illumina Primer (name)</t>
  </si>
  <si>
    <t>Position in sequencing cartridge</t>
  </si>
  <si>
    <t>Add Illumina primers to volume</t>
  </si>
  <si>
    <t xml:space="preserve">Application to sequencing cartridge </t>
  </si>
  <si>
    <t>Position</t>
  </si>
  <si>
    <t>Preparation of Sequencing Cartridge for mixing fastGEN Primers 
and Primers from Illumina®, Inc.</t>
  </si>
  <si>
    <t>Table calculates volume only for samples and columns with entered Ct value.
In the case you do not want to enter Ct values, it is necessary to enter minimum value of 1.</t>
  </si>
  <si>
    <t>fastGEN kit mixing instructions</t>
  </si>
  <si>
    <t>Steps</t>
  </si>
  <si>
    <t>Notes</t>
  </si>
  <si>
    <t>phone</t>
  </si>
  <si>
    <t xml:space="preserve">e-mail: </t>
  </si>
  <si>
    <t>In case of any doubts and questions, please contact the application specialist:</t>
  </si>
  <si>
    <t>Link:</t>
  </si>
  <si>
    <t>Mixing fastGEN kits</t>
  </si>
  <si>
    <t>Total pool volume</t>
  </si>
  <si>
    <t>Kits ratio</t>
  </si>
  <si>
    <t>Ct threshold</t>
  </si>
  <si>
    <t>Volume multiplier</t>
  </si>
  <si>
    <t>Pipette µl</t>
  </si>
  <si>
    <t>fastGEN QC Recommendation</t>
  </si>
  <si>
    <t>Threshold default filter setting table:</t>
  </si>
  <si>
    <t>Minimal variant allele frequency (VAF): 1%</t>
  </si>
  <si>
    <t>Synonymous variants: No</t>
  </si>
  <si>
    <t>Recommended parameters for assessment:</t>
  </si>
  <si>
    <t>Kit name</t>
  </si>
  <si>
    <t>Reads per sample</t>
  </si>
  <si>
    <t>fastGEN Solid/Solid II Cancer Kit</t>
  </si>
  <si>
    <t>fastGEN Lung Cancer Kit</t>
  </si>
  <si>
    <t>fastGEN Brain Cancer Kit</t>
  </si>
  <si>
    <t>fastGEN POLE/CTNNB1 Cancer Kit</t>
  </si>
  <si>
    <t>fastGEN TERT Cancer kit</t>
  </si>
  <si>
    <t>fastGEN PIK3CA Cancer Kit</t>
  </si>
  <si>
    <t>fastGEN TP53 Cancer Kit</t>
  </si>
  <si>
    <t>fastGEN BCR::ABL1 Cancer Kit</t>
  </si>
  <si>
    <t xml:space="preserve">In case of any doubts and questions, please contact the application specialist: </t>
  </si>
  <si>
    <t xml:space="preserve">Phone: </t>
  </si>
  <si>
    <t xml:space="preserve">Email: </t>
  </si>
  <si>
    <t>BCR::ABL1</t>
  </si>
  <si>
    <t>H3F3A/IDH1/2</t>
  </si>
  <si>
    <t>H3F3A/
IDH1/2</t>
  </si>
  <si>
    <t>fastGEN H3F3A/IDH1/2 Cancer Kit</t>
  </si>
  <si>
    <t>4.9 µl</t>
  </si>
  <si>
    <t>3.7 µl</t>
  </si>
  <si>
    <t>7.5 µl</t>
  </si>
  <si>
    <t>6.2 µl</t>
  </si>
  <si>
    <t>4.6 µl</t>
  </si>
  <si>
    <t>12 µl</t>
  </si>
  <si>
    <t>9 µl</t>
  </si>
  <si>
    <t>15 µl</t>
  </si>
  <si>
    <t>11.3 µl</t>
  </si>
  <si>
    <t>30 µl</t>
  </si>
  <si>
    <t>26.3 µl</t>
  </si>
  <si>
    <t>37.5 µl</t>
  </si>
  <si>
    <t>BCR::ABL1
mix A</t>
  </si>
  <si>
    <t>BCR::ABL1
mix B</t>
  </si>
  <si>
    <t>Pipette the volumes displayed in the grey columns.</t>
  </si>
  <si>
    <t>BCR::
ABL1
mix A</t>
  </si>
  <si>
    <t>BCR::
ABL1
mix B</t>
  </si>
  <si>
    <t>MSI mix A</t>
  </si>
  <si>
    <t>MSI mix B</t>
  </si>
  <si>
    <t>MSI</t>
  </si>
  <si>
    <t>19.5 ul</t>
  </si>
  <si>
    <t>16 ul</t>
  </si>
  <si>
    <t>11.9 ul</t>
  </si>
  <si>
    <t>39 ul</t>
  </si>
  <si>
    <t>29.3 ul</t>
  </si>
  <si>
    <t>68 ul</t>
  </si>
  <si>
    <t>100 ul</t>
  </si>
  <si>
    <t>Minimal read depth: 500x (somatic variants)</t>
  </si>
  <si>
    <t>Minimal read depth: 50x (germinal variants)</t>
  </si>
  <si>
    <t>fastGEN MSI Kit</t>
  </si>
  <si>
    <t>Mgr. Tereza Hubinková</t>
  </si>
  <si>
    <t>+420 702 188 994</t>
  </si>
  <si>
    <t xml:space="preserve">email: </t>
  </si>
  <si>
    <t>hubinkova@biovendor-mdx.com</t>
  </si>
  <si>
    <t>EGFR/HER2</t>
  </si>
  <si>
    <t>EFGR/HER2</t>
  </si>
  <si>
    <t>Total reads per sample in Genovesa software:</t>
  </si>
  <si>
    <t>fastGEN EGFR/HER2 Cancer kit</t>
  </si>
  <si>
    <t>MSI
mix B</t>
  </si>
  <si>
    <t>MSI
mix A</t>
  </si>
  <si>
    <t>MPN
mix A</t>
  </si>
  <si>
    <t>MPN
mix B</t>
  </si>
  <si>
    <t>MPN mix A</t>
  </si>
  <si>
    <t>MPN mix B</t>
  </si>
  <si>
    <t>MPN</t>
  </si>
  <si>
    <t>fastGEN MPN Cancer Kit</t>
  </si>
  <si>
    <t>fastGEN Food Intolerance Kit</t>
  </si>
  <si>
    <t>Food Intolerance</t>
  </si>
  <si>
    <t>9.8 µl</t>
  </si>
  <si>
    <t>7.4 µl</t>
  </si>
  <si>
    <t>18 µl</t>
  </si>
  <si>
    <t>24 µl</t>
  </si>
  <si>
    <t>42 µl</t>
  </si>
  <si>
    <t>Crohn's &amp; Celiac</t>
  </si>
  <si>
    <r>
      <t>fastGEN Crohn</t>
    </r>
    <r>
      <rPr>
        <sz val="11"/>
        <color rgb="FF1C3553"/>
        <rFont val="Aptos Narrow"/>
        <family val="2"/>
      </rPr>
      <t>'</t>
    </r>
    <r>
      <rPr>
        <sz val="11"/>
        <color rgb="FF1C3553"/>
        <rFont val="Arial"/>
        <family val="2"/>
        <charset val="238"/>
      </rPr>
      <t>s &amp; Celiac Disease Kit</t>
    </r>
  </si>
  <si>
    <t>EGFR /HER2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</si>
</sst>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8" x14ac:knownFonts="1">
    <font>
      <sz val="11"/>
      <color theme="1"/>
      <name val="Calibri"/>
      <family val="2"/>
      <charset val="238"/>
      <scheme val="minor"/>
    </font>
    <font>
      <sz val="12"/>
      <color theme="1"/>
      <name val="Calibri"/>
      <family val="2"/>
      <scheme val="minor"/>
    </font>
    <font>
      <b/>
      <sz val="20"/>
      <color rgb="FF16365C"/>
      <name val="Arial"/>
      <family val="2"/>
      <charset val="238"/>
    </font>
    <font>
      <sz val="12"/>
      <color theme="1"/>
      <name val="Arial"/>
      <family val="2"/>
      <charset val="238"/>
    </font>
    <font>
      <b/>
      <sz val="16"/>
      <color rgb="FFFFFFFF"/>
      <name val="Arial"/>
      <family val="2"/>
      <charset val="238"/>
    </font>
    <font>
      <b/>
      <sz val="11"/>
      <color theme="0"/>
      <name val="Arial"/>
      <family val="2"/>
      <charset val="238"/>
    </font>
    <font>
      <sz val="12"/>
      <color rgb="FF000000"/>
      <name val="Arial"/>
      <family val="2"/>
      <charset val="238"/>
    </font>
    <font>
      <b/>
      <sz val="12"/>
      <color rgb="FF16365C"/>
      <name val="Arial"/>
      <family val="2"/>
      <charset val="238"/>
    </font>
    <font>
      <sz val="12"/>
      <color rgb="FF002060"/>
      <name val="Arial"/>
      <family val="2"/>
      <charset val="238"/>
    </font>
    <font>
      <b/>
      <sz val="11"/>
      <color theme="1"/>
      <name val="Calibri"/>
      <family val="2"/>
      <charset val="238"/>
      <scheme val="minor"/>
    </font>
    <font>
      <b/>
      <sz val="18"/>
      <color rgb="FFFFFFFF"/>
      <name val="Arial"/>
      <family val="2"/>
      <charset val="238"/>
    </font>
    <font>
      <sz val="11"/>
      <color theme="1"/>
      <name val="Arial"/>
      <family val="2"/>
      <charset val="238"/>
    </font>
    <font>
      <b/>
      <sz val="16"/>
      <color rgb="FF323E4F"/>
      <name val="Arial"/>
      <family val="2"/>
      <charset val="238"/>
    </font>
    <font>
      <b/>
      <sz val="11"/>
      <color rgb="FF323E4F"/>
      <name val="Arial"/>
      <family val="2"/>
      <charset val="238"/>
    </font>
    <font>
      <sz val="11"/>
      <color rgb="FF323E4F"/>
      <name val="Arial"/>
      <family val="2"/>
      <charset val="238"/>
    </font>
    <font>
      <b/>
      <sz val="14"/>
      <color rgb="FF323E4F"/>
      <name val="Arial"/>
      <family val="2"/>
      <charset val="238"/>
    </font>
    <font>
      <sz val="12"/>
      <color theme="3" tint="-0.249977111117893"/>
      <name val="Arial"/>
      <family val="2"/>
      <charset val="238"/>
    </font>
    <font>
      <sz val="20"/>
      <color rgb="FF16365C"/>
      <name val="Arial"/>
      <family val="2"/>
      <charset val="238"/>
    </font>
    <font>
      <sz val="12"/>
      <color rgb="FF16365C"/>
      <name val="Arial"/>
      <family val="2"/>
      <charset val="238"/>
    </font>
    <font>
      <i/>
      <sz val="12"/>
      <color rgb="FF16365C"/>
      <name val="Arial"/>
      <family val="2"/>
      <charset val="238"/>
    </font>
    <font>
      <i/>
      <sz val="12"/>
      <color theme="3" tint="-0.249977111117893"/>
      <name val="Arial"/>
      <family val="2"/>
      <charset val="238"/>
    </font>
    <font>
      <sz val="12"/>
      <color rgb="FFFF0000"/>
      <name val="Arial"/>
      <family val="2"/>
      <charset val="238"/>
    </font>
    <font>
      <b/>
      <sz val="12"/>
      <color theme="0"/>
      <name val="Arial"/>
      <family val="2"/>
      <charset val="238"/>
    </font>
    <font>
      <b/>
      <sz val="12"/>
      <color theme="3" tint="-0.249977111117893"/>
      <name val="Arial"/>
      <family val="2"/>
      <charset val="238"/>
    </font>
    <font>
      <b/>
      <sz val="16"/>
      <color theme="3" tint="-0.249977111117893"/>
      <name val="Arial"/>
      <family val="2"/>
      <charset val="238"/>
    </font>
    <font>
      <vertAlign val="subscript"/>
      <sz val="12"/>
      <color theme="3" tint="-0.249977111117893"/>
      <name val="Arial"/>
      <family val="2"/>
      <charset val="238"/>
    </font>
    <font>
      <u/>
      <sz val="12"/>
      <color theme="3" tint="-0.249977111117893"/>
      <name val="Arial"/>
      <family val="2"/>
      <charset val="238"/>
    </font>
    <font>
      <b/>
      <sz val="12"/>
      <color rgb="FFFFFFFF"/>
      <name val="Arial"/>
      <family val="2"/>
      <charset val="238"/>
    </font>
    <font>
      <b/>
      <sz val="10"/>
      <color rgb="FF323E4F"/>
      <name val="Arial"/>
      <family val="2"/>
      <charset val="238"/>
    </font>
    <font>
      <sz val="10"/>
      <color rgb="FF323E4F"/>
      <name val="Arial"/>
      <family val="2"/>
      <charset val="238"/>
    </font>
    <font>
      <b/>
      <sz val="14"/>
      <color rgb="FF1C3553"/>
      <name val="Arial"/>
      <family val="2"/>
      <charset val="238"/>
    </font>
    <font>
      <sz val="11"/>
      <color rgb="FF1C3553"/>
      <name val="Arial"/>
      <family val="2"/>
      <charset val="238"/>
    </font>
    <font>
      <b/>
      <sz val="11"/>
      <color rgb="FF1C3553"/>
      <name val="Arial"/>
      <family val="2"/>
      <charset val="238"/>
    </font>
    <font>
      <u/>
      <sz val="11"/>
      <color theme="10"/>
      <name val="Calibri"/>
      <family val="2"/>
      <charset val="238"/>
      <scheme val="minor"/>
    </font>
    <font>
      <u/>
      <sz val="9"/>
      <color theme="10"/>
      <name val="Arial"/>
      <family val="2"/>
      <charset val="238"/>
    </font>
    <font>
      <u/>
      <sz val="11"/>
      <color rgb="FF1C3553"/>
      <name val="Calibri"/>
      <family val="2"/>
      <charset val="238"/>
      <scheme val="minor"/>
    </font>
    <font>
      <b/>
      <sz val="11"/>
      <color theme="0"/>
      <name val="Calibri"/>
      <family val="2"/>
      <charset val="238"/>
      <scheme val="minor"/>
    </font>
    <font>
      <sz val="11"/>
      <color theme="6"/>
      <name val="Calibri"/>
      <family val="2"/>
      <charset val="238"/>
      <scheme val="minor"/>
    </font>
    <font>
      <u/>
      <sz val="12"/>
      <color theme="0"/>
      <name val="Arial"/>
      <family val="2"/>
      <charset val="238"/>
    </font>
    <font>
      <sz val="12"/>
      <color rgb="FF1C3553"/>
      <name val="Arial"/>
      <family val="2"/>
      <charset val="238"/>
    </font>
    <font>
      <i/>
      <sz val="12"/>
      <color rgb="FF1C3553"/>
      <name val="Arial"/>
      <family val="2"/>
      <charset val="238"/>
    </font>
    <font>
      <b/>
      <sz val="12"/>
      <color rgb="FF1C3553"/>
      <name val="Arial"/>
      <family val="2"/>
      <charset val="238"/>
    </font>
    <font>
      <b/>
      <sz val="14"/>
      <color theme="0"/>
      <name val="Arial"/>
      <family val="2"/>
      <charset val="238"/>
    </font>
    <font>
      <sz val="12"/>
      <name val="Arial"/>
      <family val="2"/>
      <charset val="238"/>
    </font>
    <font>
      <b/>
      <sz val="10"/>
      <color theme="1"/>
      <name val="Arial"/>
      <family val="2"/>
      <charset val="238"/>
    </font>
    <font>
      <b/>
      <sz val="11"/>
      <color rgb="FFFFFFFF"/>
      <name val="Arial"/>
      <family val="2"/>
      <charset val="238"/>
    </font>
    <font>
      <b/>
      <sz val="14"/>
      <color rgb="FFFFFFFF"/>
      <name val="Arial"/>
      <family val="2"/>
      <charset val="238"/>
    </font>
    <font>
      <b/>
      <sz val="18"/>
      <color rgb="FFFF0000"/>
      <name val="Arial"/>
      <family val="2"/>
      <charset val="238"/>
    </font>
    <font>
      <u/>
      <sz val="11"/>
      <color theme="10"/>
      <name val="Arial"/>
      <family val="2"/>
      <charset val="238"/>
    </font>
    <font>
      <b/>
      <sz val="18"/>
      <color theme="0"/>
      <name val="Arial"/>
      <family val="2"/>
      <charset val="238"/>
    </font>
    <font>
      <b/>
      <u/>
      <sz val="11"/>
      <color theme="10"/>
      <name val="Calibri"/>
      <family val="2"/>
      <charset val="238"/>
      <scheme val="minor"/>
    </font>
    <font>
      <sz val="11"/>
      <color theme="1"/>
      <name val="Calibri"/>
      <family val="2"/>
      <charset val="238"/>
      <scheme val="minor"/>
    </font>
    <font>
      <sz val="10"/>
      <name val="Arial CE"/>
      <charset val="238"/>
    </font>
    <font>
      <sz val="12"/>
      <color theme="1"/>
      <name val="Calibri"/>
      <family val="2"/>
      <charset val="238"/>
      <scheme val="minor"/>
    </font>
    <font>
      <sz val="12"/>
      <color rgb="FF000000"/>
      <name val="Calibri"/>
      <family val="2"/>
      <charset val="238"/>
      <scheme val="minor"/>
    </font>
    <font>
      <b/>
      <sz val="14"/>
      <color rgb="FF16365C"/>
      <name val="Arial"/>
      <family val="2"/>
      <charset val="238"/>
    </font>
    <font>
      <b/>
      <sz val="12"/>
      <color theme="1"/>
      <name val="Arial"/>
      <family val="2"/>
      <charset val="238"/>
    </font>
    <font>
      <sz val="11"/>
      <color rgb="FF1C3553"/>
      <name val="Aptos Narrow"/>
      <family val="2"/>
    </font>
  </fonts>
  <fills count="13">
    <fill>
      <patternFill patternType="none"/>
    </fill>
    <fill>
      <patternFill patternType="gray125"/>
    </fill>
    <fill>
      <patternFill patternType="solid">
        <fgColor theme="0"/>
        <bgColor indexed="64"/>
      </patternFill>
    </fill>
    <fill>
      <patternFill patternType="solid">
        <fgColor rgb="FF002060"/>
        <bgColor rgb="FF000000"/>
      </patternFill>
    </fill>
    <fill>
      <patternFill patternType="solid">
        <fgColor theme="0"/>
        <bgColor rgb="FF000000"/>
      </patternFill>
    </fill>
    <fill>
      <patternFill patternType="solid">
        <fgColor rgb="FF002060"/>
        <bgColor indexed="64"/>
      </patternFill>
    </fill>
    <fill>
      <patternFill patternType="solid">
        <fgColor rgb="FFFFFFFF"/>
        <bgColor rgb="FF000000"/>
      </patternFill>
    </fill>
    <fill>
      <patternFill patternType="solid">
        <fgColor rgb="FFFFFF00"/>
        <bgColor indexed="64"/>
      </patternFill>
    </fill>
    <fill>
      <patternFill patternType="solid">
        <fgColor rgb="FF1C355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4F4F3"/>
        <bgColor indexed="64"/>
      </patternFill>
    </fill>
    <fill>
      <patternFill patternType="solid">
        <fgColor theme="6" tint="0.79998168889431442"/>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theme="0"/>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indexed="64"/>
      </left>
      <right style="thin">
        <color theme="0" tint="-4.9989318521683403E-2"/>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F4F4F3"/>
      </left>
      <right/>
      <top style="medium">
        <color indexed="64"/>
      </top>
      <bottom style="thin">
        <color indexed="64"/>
      </bottom>
      <diagonal/>
    </border>
    <border>
      <left style="thin">
        <color rgb="FFF4F4F3"/>
      </left>
      <right/>
      <top style="thin">
        <color indexed="64"/>
      </top>
      <bottom style="thin">
        <color indexed="64"/>
      </bottom>
      <diagonal/>
    </border>
    <border>
      <left style="thin">
        <color rgb="FFF4F4F3"/>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 fillId="0" borderId="0"/>
    <xf numFmtId="0" fontId="33" fillId="0" borderId="0" applyNumberFormat="0" applyFill="0" applyBorder="0" applyAlignment="0" applyProtection="0"/>
    <xf numFmtId="0" fontId="51" fillId="0" borderId="0"/>
    <xf numFmtId="0" fontId="52" fillId="0" borderId="0"/>
  </cellStyleXfs>
  <cellXfs count="297">
    <xf numFmtId="0" fontId="0" fillId="0" borderId="0" xfId="0"/>
    <xf numFmtId="0" fontId="2" fillId="2" borderId="0" xfId="1" applyFont="1" applyFill="1" applyAlignment="1">
      <alignment vertical="center"/>
    </xf>
    <xf numFmtId="0" fontId="3" fillId="2" borderId="0" xfId="1" applyFont="1" applyFill="1"/>
    <xf numFmtId="0" fontId="4" fillId="4" borderId="0" xfId="1" applyFont="1" applyFill="1" applyAlignment="1">
      <alignment vertical="center"/>
    </xf>
    <xf numFmtId="0" fontId="5" fillId="5" borderId="0" xfId="1" applyFont="1" applyFill="1" applyAlignment="1">
      <alignment horizontal="center" vertical="center" wrapText="1"/>
    </xf>
    <xf numFmtId="0" fontId="6" fillId="6" borderId="0" xfId="1" applyFont="1" applyFill="1" applyAlignment="1">
      <alignment horizontal="center"/>
    </xf>
    <xf numFmtId="0" fontId="7" fillId="2" borderId="0" xfId="1" applyFont="1" applyFill="1" applyAlignment="1">
      <alignment vertical="center"/>
    </xf>
    <xf numFmtId="0" fontId="7" fillId="7" borderId="0" xfId="1" applyFont="1" applyFill="1" applyAlignment="1" applyProtection="1">
      <alignment horizontal="center" vertical="center"/>
      <protection locked="0"/>
    </xf>
    <xf numFmtId="0" fontId="3" fillId="5" borderId="1" xfId="1" applyFont="1" applyFill="1" applyBorder="1"/>
    <xf numFmtId="0" fontId="8" fillId="2" borderId="8" xfId="1" applyFont="1" applyFill="1" applyBorder="1" applyAlignment="1" applyProtection="1">
      <alignment horizontal="center"/>
      <protection locked="0"/>
    </xf>
    <xf numFmtId="0" fontId="8" fillId="2" borderId="9" xfId="1" applyFont="1" applyFill="1" applyBorder="1" applyAlignment="1" applyProtection="1">
      <alignment horizontal="center"/>
      <protection locked="0"/>
    </xf>
    <xf numFmtId="0" fontId="8" fillId="2" borderId="11" xfId="1" applyFont="1" applyFill="1" applyBorder="1" applyAlignment="1" applyProtection="1">
      <alignment horizontal="center"/>
      <protection locked="0"/>
    </xf>
    <xf numFmtId="0" fontId="3" fillId="2" borderId="12" xfId="1" applyFont="1" applyFill="1" applyBorder="1"/>
    <xf numFmtId="0" fontId="1" fillId="2" borderId="0" xfId="1" applyFill="1" applyAlignment="1">
      <alignment horizontal="center"/>
    </xf>
    <xf numFmtId="0" fontId="1" fillId="2" borderId="0" xfId="1" applyFill="1"/>
    <xf numFmtId="0" fontId="36" fillId="5" borderId="0" xfId="1" applyFont="1" applyFill="1"/>
    <xf numFmtId="0" fontId="9" fillId="2" borderId="0" xfId="1" applyFont="1" applyFill="1"/>
    <xf numFmtId="0" fontId="1" fillId="2" borderId="0" xfId="1" applyFill="1" applyAlignment="1">
      <alignment horizontal="center" vertical="center"/>
    </xf>
    <xf numFmtId="2" fontId="1" fillId="2" borderId="0" xfId="1" applyNumberFormat="1" applyFill="1"/>
    <xf numFmtId="0" fontId="37" fillId="2" borderId="0" xfId="1" applyFont="1" applyFill="1"/>
    <xf numFmtId="0" fontId="36" fillId="5" borderId="0" xfId="1" applyFont="1" applyFill="1" applyAlignment="1">
      <alignment horizontal="center"/>
    </xf>
    <xf numFmtId="0" fontId="9" fillId="2" borderId="0" xfId="1" applyFont="1" applyFill="1" applyAlignment="1">
      <alignment horizontal="center"/>
    </xf>
    <xf numFmtId="0" fontId="9" fillId="2" borderId="0" xfId="1" applyFont="1" applyFill="1" applyAlignment="1">
      <alignment horizontal="center" vertical="center" wrapText="1"/>
    </xf>
    <xf numFmtId="0" fontId="38" fillId="5" borderId="42" xfId="1" applyFont="1" applyFill="1" applyBorder="1" applyAlignment="1">
      <alignment horizontal="center" vertical="center"/>
    </xf>
    <xf numFmtId="0" fontId="38" fillId="5" borderId="42" xfId="1" applyFont="1" applyFill="1" applyBorder="1" applyAlignment="1">
      <alignment horizontal="center" vertical="center" wrapText="1"/>
    </xf>
    <xf numFmtId="0" fontId="1" fillId="2" borderId="42" xfId="1" applyFill="1" applyBorder="1" applyAlignment="1">
      <alignment horizontal="center"/>
    </xf>
    <xf numFmtId="1" fontId="1" fillId="2" borderId="42" xfId="1" applyNumberFormat="1" applyFill="1" applyBorder="1" applyAlignment="1">
      <alignment horizontal="center" vertical="center"/>
    </xf>
    <xf numFmtId="0" fontId="0" fillId="2" borderId="0" xfId="0" applyFill="1"/>
    <xf numFmtId="0" fontId="14" fillId="2" borderId="0" xfId="0" applyFont="1" applyFill="1" applyAlignment="1">
      <alignment vertical="top" wrapText="1"/>
    </xf>
    <xf numFmtId="0" fontId="14" fillId="2" borderId="0" xfId="0" applyFont="1" applyFill="1" applyAlignment="1">
      <alignment vertical="top"/>
    </xf>
    <xf numFmtId="0" fontId="9" fillId="2" borderId="0" xfId="0" applyFont="1" applyFill="1"/>
    <xf numFmtId="0" fontId="11" fillId="0" borderId="0" xfId="0" applyFont="1"/>
    <xf numFmtId="0" fontId="31" fillId="0" borderId="0" xfId="0" applyFont="1"/>
    <xf numFmtId="0" fontId="11" fillId="2" borderId="0" xfId="0" applyFont="1" applyFill="1"/>
    <xf numFmtId="0" fontId="31" fillId="2" borderId="0" xfId="0" applyFont="1" applyFill="1"/>
    <xf numFmtId="0" fontId="31" fillId="2" borderId="0" xfId="0" applyFont="1" applyFill="1" applyAlignment="1">
      <alignment vertical="top" wrapText="1"/>
    </xf>
    <xf numFmtId="0" fontId="31" fillId="2" borderId="0" xfId="0" applyFont="1" applyFill="1" applyAlignment="1">
      <alignment horizontal="left" vertical="top" wrapText="1"/>
    </xf>
    <xf numFmtId="0" fontId="31" fillId="2" borderId="0" xfId="0" applyFont="1" applyFill="1" applyAlignment="1">
      <alignment vertical="top"/>
    </xf>
    <xf numFmtId="0" fontId="31" fillId="2" borderId="0" xfId="0" applyFont="1" applyFill="1" applyAlignment="1">
      <alignment horizontal="justify" vertical="top" wrapText="1"/>
    </xf>
    <xf numFmtId="0" fontId="31" fillId="2" borderId="0" xfId="0" applyFont="1" applyFill="1" applyAlignment="1">
      <alignment horizontal="justify" vertical="top"/>
    </xf>
    <xf numFmtId="0" fontId="32" fillId="2" borderId="0" xfId="0" applyFont="1" applyFill="1" applyAlignment="1">
      <alignment vertical="top"/>
    </xf>
    <xf numFmtId="0" fontId="32" fillId="2" borderId="0" xfId="0" applyFont="1" applyFill="1"/>
    <xf numFmtId="0" fontId="31" fillId="2" borderId="0" xfId="0" applyFont="1" applyFill="1" applyAlignment="1">
      <alignment horizontal="right"/>
    </xf>
    <xf numFmtId="49" fontId="31" fillId="2" borderId="0" xfId="0" applyNumberFormat="1" applyFont="1" applyFill="1"/>
    <xf numFmtId="0" fontId="35" fillId="2" borderId="0" xfId="2" applyFont="1" applyFill="1" applyBorder="1"/>
    <xf numFmtId="0" fontId="28" fillId="10" borderId="22" xfId="0" applyFont="1" applyFill="1" applyBorder="1" applyAlignment="1">
      <alignment vertical="center" wrapText="1"/>
    </xf>
    <xf numFmtId="0" fontId="28" fillId="2" borderId="22" xfId="0" applyFont="1" applyFill="1" applyBorder="1" applyAlignment="1">
      <alignment horizontal="center" vertical="center" wrapText="1"/>
    </xf>
    <xf numFmtId="0" fontId="28" fillId="2" borderId="22" xfId="0" applyFont="1" applyFill="1" applyBorder="1" applyAlignment="1">
      <alignment vertical="center" wrapText="1"/>
    </xf>
    <xf numFmtId="0" fontId="29" fillId="2" borderId="22" xfId="0" applyFont="1" applyFill="1" applyBorder="1" applyAlignment="1">
      <alignment horizontal="center" vertical="center" wrapText="1"/>
    </xf>
    <xf numFmtId="0" fontId="28" fillId="11" borderId="22" xfId="0" applyFont="1" applyFill="1" applyBorder="1" applyAlignment="1">
      <alignment vertical="center" wrapText="1"/>
    </xf>
    <xf numFmtId="0" fontId="29" fillId="11" borderId="22" xfId="0" applyFont="1" applyFill="1" applyBorder="1" applyAlignment="1">
      <alignment horizontal="center" vertical="center" wrapText="1"/>
    </xf>
    <xf numFmtId="0" fontId="34" fillId="2" borderId="0" xfId="2" applyFont="1" applyFill="1" applyBorder="1" applyAlignment="1">
      <alignment horizontal="left" wrapText="1"/>
    </xf>
    <xf numFmtId="0" fontId="44" fillId="2" borderId="0" xfId="1" applyFont="1" applyFill="1" applyAlignment="1">
      <alignment horizontal="center" vertical="center" wrapText="1"/>
    </xf>
    <xf numFmtId="0" fontId="3" fillId="2" borderId="43" xfId="1" applyFont="1" applyFill="1" applyBorder="1" applyAlignment="1" applyProtection="1">
      <alignment horizontal="center"/>
      <protection locked="0"/>
    </xf>
    <xf numFmtId="0" fontId="3" fillId="2" borderId="44" xfId="1" applyFont="1" applyFill="1" applyBorder="1" applyAlignment="1" applyProtection="1">
      <alignment horizontal="center"/>
      <protection locked="0"/>
    </xf>
    <xf numFmtId="0" fontId="3" fillId="12" borderId="45" xfId="1" applyFont="1" applyFill="1" applyBorder="1" applyAlignment="1" applyProtection="1">
      <alignment horizontal="center"/>
      <protection locked="0"/>
    </xf>
    <xf numFmtId="0" fontId="3" fillId="12" borderId="46" xfId="1" applyFont="1" applyFill="1" applyBorder="1" applyAlignment="1" applyProtection="1">
      <alignment horizontal="center"/>
      <protection locked="0"/>
    </xf>
    <xf numFmtId="0" fontId="3" fillId="2" borderId="45" xfId="1" applyFont="1" applyFill="1" applyBorder="1" applyAlignment="1" applyProtection="1">
      <alignment horizontal="center"/>
      <protection locked="0"/>
    </xf>
    <xf numFmtId="0" fontId="3" fillId="2" borderId="46" xfId="1" applyFont="1" applyFill="1" applyBorder="1" applyAlignment="1" applyProtection="1">
      <alignment horizontal="center"/>
      <protection locked="0"/>
    </xf>
    <xf numFmtId="0" fontId="3" fillId="12" borderId="47" xfId="1" applyFont="1" applyFill="1" applyBorder="1" applyAlignment="1" applyProtection="1">
      <alignment horizontal="center"/>
      <protection locked="0"/>
    </xf>
    <xf numFmtId="0" fontId="3" fillId="12" borderId="48" xfId="1" applyFont="1" applyFill="1" applyBorder="1" applyAlignment="1" applyProtection="1">
      <alignment horizontal="center"/>
      <protection locked="0"/>
    </xf>
    <xf numFmtId="0" fontId="47" fillId="2" borderId="0" xfId="1" applyFont="1" applyFill="1" applyAlignment="1">
      <alignment horizontal="left"/>
    </xf>
    <xf numFmtId="0" fontId="3" fillId="2" borderId="15" xfId="1" applyFont="1" applyFill="1" applyBorder="1" applyAlignment="1" applyProtection="1">
      <alignment horizontal="center"/>
      <protection locked="0"/>
    </xf>
    <xf numFmtId="0" fontId="3" fillId="12" borderId="10" xfId="1" applyFont="1" applyFill="1" applyBorder="1" applyAlignment="1" applyProtection="1">
      <alignment horizontal="center"/>
      <protection locked="0"/>
    </xf>
    <xf numFmtId="0" fontId="3" fillId="2" borderId="10" xfId="1" applyFont="1" applyFill="1" applyBorder="1" applyAlignment="1" applyProtection="1">
      <alignment horizontal="center"/>
      <protection locked="0"/>
    </xf>
    <xf numFmtId="0" fontId="3" fillId="12" borderId="49" xfId="1" applyFont="1" applyFill="1" applyBorder="1" applyAlignment="1" applyProtection="1">
      <alignment horizontal="center"/>
      <protection locked="0"/>
    </xf>
    <xf numFmtId="0" fontId="16" fillId="0" borderId="13" xfId="0" applyFont="1" applyBorder="1" applyProtection="1">
      <protection hidden="1"/>
    </xf>
    <xf numFmtId="0" fontId="16" fillId="0" borderId="0" xfId="0" applyFont="1" applyProtection="1">
      <protection hidden="1"/>
    </xf>
    <xf numFmtId="0" fontId="16" fillId="0" borderId="0" xfId="0" applyFont="1" applyAlignment="1" applyProtection="1">
      <alignment vertical="center"/>
      <protection hidden="1"/>
    </xf>
    <xf numFmtId="0" fontId="16" fillId="0" borderId="17" xfId="0" applyFont="1" applyBorder="1" applyAlignment="1" applyProtection="1">
      <alignment vertical="center"/>
      <protection hidden="1"/>
    </xf>
    <xf numFmtId="0" fontId="18" fillId="0" borderId="18" xfId="0" applyFont="1" applyBorder="1" applyAlignment="1" applyProtection="1">
      <alignment horizontal="center" vertical="center" wrapText="1"/>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0" fontId="16" fillId="0" borderId="19" xfId="0" applyFont="1" applyBorder="1" applyAlignment="1" applyProtection="1">
      <alignment vertical="center"/>
      <protection hidden="1"/>
    </xf>
    <xf numFmtId="0" fontId="22" fillId="8" borderId="21" xfId="0" applyFont="1" applyFill="1" applyBorder="1" applyAlignment="1" applyProtection="1">
      <alignment horizontal="center" vertical="center"/>
      <protection hidden="1"/>
    </xf>
    <xf numFmtId="0" fontId="16" fillId="11" borderId="19" xfId="0" applyFont="1" applyFill="1" applyBorder="1" applyAlignment="1" applyProtection="1">
      <alignment vertical="center"/>
      <protection hidden="1"/>
    </xf>
    <xf numFmtId="0" fontId="23" fillId="0" borderId="21" xfId="0" applyFont="1" applyBorder="1" applyAlignment="1" applyProtection="1">
      <alignment horizontal="left" vertical="center"/>
      <protection hidden="1"/>
    </xf>
    <xf numFmtId="0" fontId="41" fillId="0" borderId="21" xfId="0" applyFont="1" applyBorder="1" applyAlignment="1" applyProtection="1">
      <alignment horizontal="left" vertical="center"/>
      <protection hidden="1"/>
    </xf>
    <xf numFmtId="0" fontId="22" fillId="8" borderId="20" xfId="0" applyFont="1" applyFill="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23" fillId="0" borderId="27"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0" fontId="23" fillId="0" borderId="28"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29" xfId="0" applyFont="1" applyBorder="1" applyAlignment="1" applyProtection="1">
      <alignment horizontal="left" vertical="center"/>
      <protection hidden="1"/>
    </xf>
    <xf numFmtId="0" fontId="16" fillId="0" borderId="30" xfId="0" applyFont="1" applyBorder="1" applyAlignment="1" applyProtection="1">
      <alignment horizontal="center" vertical="center"/>
      <protection hidden="1"/>
    </xf>
    <xf numFmtId="0" fontId="16" fillId="0" borderId="31" xfId="0" applyFont="1" applyBorder="1" applyAlignment="1" applyProtection="1">
      <alignment horizontal="left" vertical="center"/>
      <protection hidden="1"/>
    </xf>
    <xf numFmtId="0" fontId="16" fillId="0" borderId="5" xfId="0" applyFont="1" applyBorder="1" applyAlignment="1" applyProtection="1">
      <alignment vertical="center"/>
      <protection hidden="1"/>
    </xf>
    <xf numFmtId="1" fontId="22" fillId="8" borderId="7" xfId="0" applyNumberFormat="1" applyFont="1" applyFill="1" applyBorder="1" applyAlignment="1" applyProtection="1">
      <alignment horizontal="center" vertical="center"/>
      <protection hidden="1"/>
    </xf>
    <xf numFmtId="0" fontId="0" fillId="0" borderId="0" xfId="0" applyProtection="1">
      <protection hidden="1"/>
    </xf>
    <xf numFmtId="0" fontId="18" fillId="2" borderId="14" xfId="0" applyFont="1" applyFill="1" applyBorder="1" applyAlignment="1" applyProtection="1">
      <alignment vertical="center"/>
      <protection hidden="1"/>
    </xf>
    <xf numFmtId="164" fontId="23" fillId="2" borderId="27" xfId="0" applyNumberFormat="1" applyFont="1" applyFill="1" applyBorder="1" applyAlignment="1" applyProtection="1">
      <alignment horizontal="center" vertical="center"/>
      <protection hidden="1"/>
    </xf>
    <xf numFmtId="0" fontId="16" fillId="2" borderId="16" xfId="0" applyFont="1" applyFill="1" applyBorder="1" applyAlignment="1" applyProtection="1">
      <alignment horizontal="left" vertical="center"/>
      <protection hidden="1"/>
    </xf>
    <xf numFmtId="0" fontId="18" fillId="0" borderId="34" xfId="0" applyFont="1" applyBorder="1" applyAlignment="1" applyProtection="1">
      <alignment vertical="center"/>
      <protection hidden="1"/>
    </xf>
    <xf numFmtId="2" fontId="23" fillId="0" borderId="27" xfId="0" applyNumberFormat="1" applyFont="1" applyBorder="1" applyAlignment="1" applyProtection="1">
      <alignment horizontal="center" vertical="center"/>
      <protection hidden="1"/>
    </xf>
    <xf numFmtId="0" fontId="16" fillId="0" borderId="18" xfId="0" applyFont="1" applyBorder="1" applyAlignment="1" applyProtection="1">
      <alignment horizontal="left" vertical="center"/>
      <protection hidden="1"/>
    </xf>
    <xf numFmtId="0" fontId="18" fillId="11" borderId="19" xfId="0" applyFont="1" applyFill="1" applyBorder="1" applyAlignment="1" applyProtection="1">
      <alignment vertical="center"/>
      <protection hidden="1"/>
    </xf>
    <xf numFmtId="1" fontId="23" fillId="11" borderId="22" xfId="0" applyNumberFormat="1" applyFont="1" applyFill="1" applyBorder="1" applyAlignment="1" applyProtection="1">
      <alignment horizontal="center" vertical="center"/>
      <protection hidden="1"/>
    </xf>
    <xf numFmtId="0" fontId="16" fillId="11" borderId="20" xfId="0" applyFont="1" applyFill="1" applyBorder="1" applyAlignment="1" applyProtection="1">
      <alignment horizontal="left" vertical="center"/>
      <protection hidden="1"/>
    </xf>
    <xf numFmtId="0" fontId="18" fillId="11" borderId="9" xfId="0" applyFont="1" applyFill="1" applyBorder="1" applyAlignment="1" applyProtection="1">
      <alignment vertical="center"/>
      <protection hidden="1"/>
    </xf>
    <xf numFmtId="0" fontId="16" fillId="11" borderId="21" xfId="0" applyFont="1" applyFill="1" applyBorder="1" applyAlignment="1" applyProtection="1">
      <alignment horizontal="left" vertical="center"/>
      <protection hidden="1"/>
    </xf>
    <xf numFmtId="0" fontId="18" fillId="0" borderId="18" xfId="0" applyFont="1" applyBorder="1" applyAlignment="1" applyProtection="1">
      <alignment horizontal="center" vertical="center"/>
      <protection hidden="1"/>
    </xf>
    <xf numFmtId="0" fontId="16" fillId="2" borderId="19" xfId="0" applyFont="1" applyFill="1" applyBorder="1" applyAlignment="1" applyProtection="1">
      <alignment vertical="center"/>
      <protection hidden="1"/>
    </xf>
    <xf numFmtId="1" fontId="22" fillId="8" borderId="21" xfId="0" applyNumberFormat="1" applyFont="1" applyFill="1" applyBorder="1" applyAlignment="1" applyProtection="1">
      <alignment horizontal="center" vertical="center"/>
      <protection hidden="1"/>
    </xf>
    <xf numFmtId="0" fontId="16" fillId="2" borderId="20" xfId="0" applyFont="1" applyFill="1" applyBorder="1" applyAlignment="1" applyProtection="1">
      <alignment horizontal="left" vertical="center"/>
      <protection hidden="1"/>
    </xf>
    <xf numFmtId="0" fontId="16" fillId="0" borderId="9" xfId="0" applyFont="1" applyBorder="1" applyAlignment="1" applyProtection="1">
      <alignment vertical="center"/>
      <protection hidden="1"/>
    </xf>
    <xf numFmtId="2" fontId="22" fillId="8" borderId="21" xfId="0" applyNumberFormat="1" applyFont="1" applyFill="1" applyBorder="1" applyAlignment="1" applyProtection="1">
      <alignment horizontal="center" vertical="center"/>
      <protection hidden="1"/>
    </xf>
    <xf numFmtId="0" fontId="16" fillId="0" borderId="21" xfId="0" applyFont="1" applyBorder="1" applyAlignment="1" applyProtection="1">
      <alignment horizontal="left" vertical="center"/>
      <protection hidden="1"/>
    </xf>
    <xf numFmtId="0" fontId="23" fillId="11" borderId="22" xfId="0" applyFont="1" applyFill="1" applyBorder="1" applyAlignment="1" applyProtection="1">
      <alignment horizontal="center" vertical="center"/>
      <protection hidden="1"/>
    </xf>
    <xf numFmtId="0" fontId="18" fillId="11" borderId="24" xfId="0" applyFont="1" applyFill="1" applyBorder="1" applyAlignment="1" applyProtection="1">
      <alignment vertical="center"/>
      <protection hidden="1"/>
    </xf>
    <xf numFmtId="0" fontId="16" fillId="11" borderId="26" xfId="0" applyFont="1" applyFill="1" applyBorder="1" applyAlignment="1" applyProtection="1">
      <alignment horizontal="left" vertical="center"/>
      <protection hidden="1"/>
    </xf>
    <xf numFmtId="0" fontId="16" fillId="0" borderId="34" xfId="0" applyFont="1" applyBorder="1" applyAlignment="1" applyProtection="1">
      <alignment horizontal="left" vertical="center"/>
      <protection hidden="1"/>
    </xf>
    <xf numFmtId="0" fontId="16" fillId="0" borderId="27" xfId="0" applyFont="1" applyBorder="1" applyAlignment="1" applyProtection="1">
      <alignment horizontal="center" vertical="center"/>
      <protection hidden="1"/>
    </xf>
    <xf numFmtId="0" fontId="16" fillId="0" borderId="18" xfId="0" applyFont="1" applyBorder="1" applyAlignment="1" applyProtection="1">
      <alignment horizontal="center" vertical="center"/>
      <protection hidden="1"/>
    </xf>
    <xf numFmtId="0" fontId="24" fillId="11" borderId="22" xfId="0" applyFont="1" applyFill="1" applyBorder="1" applyAlignment="1" applyProtection="1">
      <alignment horizontal="center" vertical="center"/>
      <protection hidden="1"/>
    </xf>
    <xf numFmtId="0" fontId="16" fillId="11" borderId="20" xfId="0" applyFont="1" applyFill="1" applyBorder="1" applyAlignment="1" applyProtection="1">
      <alignment vertical="center"/>
      <protection hidden="1"/>
    </xf>
    <xf numFmtId="0" fontId="16" fillId="0" borderId="30" xfId="0" applyFont="1" applyBorder="1" applyAlignment="1" applyProtection="1">
      <alignment vertical="center"/>
      <protection hidden="1"/>
    </xf>
    <xf numFmtId="0" fontId="26" fillId="11" borderId="9" xfId="0" applyFont="1" applyFill="1" applyBorder="1" applyAlignment="1" applyProtection="1">
      <alignment horizontal="center" vertical="center"/>
      <protection hidden="1"/>
    </xf>
    <xf numFmtId="0" fontId="26" fillId="11" borderId="22" xfId="0" applyFont="1" applyFill="1" applyBorder="1" applyAlignment="1" applyProtection="1">
      <alignment horizontal="center" vertical="center"/>
      <protection hidden="1"/>
    </xf>
    <xf numFmtId="0" fontId="23" fillId="11" borderId="21" xfId="0" applyFont="1" applyFill="1" applyBorder="1" applyAlignment="1" applyProtection="1">
      <alignment horizontal="center" vertical="center"/>
      <protection hidden="1"/>
    </xf>
    <xf numFmtId="0" fontId="16" fillId="2" borderId="22" xfId="0" applyFont="1" applyFill="1" applyBorder="1" applyAlignment="1" applyProtection="1">
      <alignment vertical="center"/>
      <protection hidden="1"/>
    </xf>
    <xf numFmtId="0" fontId="16" fillId="2" borderId="20" xfId="0" applyFont="1" applyFill="1" applyBorder="1" applyAlignment="1" applyProtection="1">
      <alignment vertical="center"/>
      <protection hidden="1"/>
    </xf>
    <xf numFmtId="0" fontId="23" fillId="0" borderId="11" xfId="0" applyFont="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16" fillId="0" borderId="36" xfId="0" applyFont="1" applyBorder="1" applyAlignment="1" applyProtection="1">
      <alignment vertical="center"/>
      <protection hidden="1"/>
    </xf>
    <xf numFmtId="0" fontId="16" fillId="11" borderId="37" xfId="0" applyFont="1" applyFill="1" applyBorder="1" applyAlignment="1" applyProtection="1">
      <alignment vertical="center"/>
      <protection hidden="1"/>
    </xf>
    <xf numFmtId="0" fontId="24" fillId="11" borderId="35" xfId="0" applyFont="1" applyFill="1" applyBorder="1" applyAlignment="1" applyProtection="1">
      <alignment horizontal="center" vertical="center"/>
      <protection hidden="1"/>
    </xf>
    <xf numFmtId="0" fontId="16" fillId="11" borderId="38" xfId="0" applyFont="1" applyFill="1" applyBorder="1" applyAlignment="1" applyProtection="1">
      <alignment vertical="center"/>
      <protection hidden="1"/>
    </xf>
    <xf numFmtId="0" fontId="16" fillId="0" borderId="3" xfId="0" applyFont="1" applyBorder="1" applyAlignment="1" applyProtection="1">
      <alignment vertical="center"/>
      <protection hidden="1"/>
    </xf>
    <xf numFmtId="0" fontId="23" fillId="0" borderId="0" xfId="0" applyFont="1" applyAlignment="1" applyProtection="1">
      <alignment horizontal="center" vertical="center"/>
      <protection hidden="1"/>
    </xf>
    <xf numFmtId="0" fontId="7" fillId="0" borderId="34" xfId="0" applyFont="1" applyBorder="1" applyAlignment="1" applyProtection="1">
      <alignment vertical="center"/>
      <protection hidden="1"/>
    </xf>
    <xf numFmtId="0" fontId="16" fillId="0" borderId="0" xfId="0" applyFont="1" applyAlignment="1" applyProtection="1">
      <alignment horizontal="center" vertical="center"/>
      <protection hidden="1"/>
    </xf>
    <xf numFmtId="0" fontId="16" fillId="11" borderId="9" xfId="0" applyFont="1" applyFill="1" applyBorder="1" applyAlignment="1" applyProtection="1">
      <alignment vertical="center"/>
      <protection hidden="1"/>
    </xf>
    <xf numFmtId="0" fontId="16" fillId="11" borderId="22" xfId="0" applyFont="1" applyFill="1" applyBorder="1" applyAlignment="1" applyProtection="1">
      <alignment horizontal="center" vertical="center"/>
      <protection hidden="1"/>
    </xf>
    <xf numFmtId="0" fontId="16" fillId="11" borderId="32" xfId="0" applyFont="1" applyFill="1" applyBorder="1" applyAlignment="1" applyProtection="1">
      <alignment horizontal="center" vertical="center"/>
      <protection hidden="1"/>
    </xf>
    <xf numFmtId="0" fontId="16" fillId="0" borderId="11" xfId="0" applyFont="1" applyBorder="1" applyAlignment="1" applyProtection="1">
      <alignment vertical="center"/>
      <protection hidden="1"/>
    </xf>
    <xf numFmtId="0" fontId="16" fillId="0" borderId="35"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7" fillId="0" borderId="34" xfId="0" applyFont="1" applyBorder="1" applyAlignment="1" applyProtection="1">
      <alignment horizontal="left" vertical="center" wrapText="1"/>
      <protection hidden="1"/>
    </xf>
    <xf numFmtId="0" fontId="16" fillId="0" borderId="22" xfId="0" applyFont="1" applyBorder="1" applyAlignment="1" applyProtection="1">
      <alignment horizontal="center" vertical="center"/>
      <protection hidden="1"/>
    </xf>
    <xf numFmtId="0" fontId="16" fillId="0" borderId="21" xfId="0" applyFont="1" applyBorder="1" applyAlignment="1" applyProtection="1">
      <alignment horizontal="center" vertical="center"/>
      <protection hidden="1"/>
    </xf>
    <xf numFmtId="0" fontId="16" fillId="11" borderId="21" xfId="0" applyFont="1" applyFill="1" applyBorder="1" applyAlignment="1" applyProtection="1">
      <alignment horizontal="center" vertical="center"/>
      <protection hidden="1"/>
    </xf>
    <xf numFmtId="0" fontId="23" fillId="0" borderId="0" xfId="0" applyFont="1" applyAlignment="1" applyProtection="1">
      <alignment vertical="center"/>
      <protection hidden="1"/>
    </xf>
    <xf numFmtId="165" fontId="16" fillId="0" borderId="30" xfId="0" applyNumberFormat="1" applyFont="1" applyBorder="1" applyAlignment="1" applyProtection="1">
      <alignment horizontal="center" vertical="center"/>
      <protection hidden="1"/>
    </xf>
    <xf numFmtId="164" fontId="16" fillId="0" borderId="0" xfId="0" applyNumberFormat="1" applyFont="1" applyAlignment="1" applyProtection="1">
      <alignment vertical="center"/>
      <protection hidden="1"/>
    </xf>
    <xf numFmtId="0" fontId="16" fillId="0" borderId="34" xfId="0" applyFont="1" applyBorder="1" applyAlignment="1" applyProtection="1">
      <alignment horizontal="left" vertical="center" wrapText="1"/>
      <protection hidden="1"/>
    </xf>
    <xf numFmtId="2" fontId="16" fillId="0" borderId="27" xfId="0" applyNumberFormat="1" applyFont="1" applyBorder="1" applyAlignment="1" applyProtection="1">
      <alignment horizontal="center" vertical="center"/>
      <protection hidden="1"/>
    </xf>
    <xf numFmtId="0" fontId="16" fillId="0" borderId="18" xfId="0" applyFont="1" applyBorder="1" applyAlignment="1" applyProtection="1">
      <alignment vertical="center"/>
      <protection hidden="1"/>
    </xf>
    <xf numFmtId="0" fontId="16" fillId="11" borderId="39" xfId="0" applyFont="1" applyFill="1" applyBorder="1" applyAlignment="1" applyProtection="1">
      <alignment horizontal="left" vertical="center" wrapText="1"/>
      <protection hidden="1"/>
    </xf>
    <xf numFmtId="164" fontId="16" fillId="11" borderId="40" xfId="0" applyNumberFormat="1" applyFont="1" applyFill="1" applyBorder="1" applyAlignment="1" applyProtection="1">
      <alignment horizontal="center" vertical="center"/>
      <protection hidden="1"/>
    </xf>
    <xf numFmtId="0" fontId="16" fillId="11" borderId="32" xfId="0" applyFont="1" applyFill="1" applyBorder="1" applyAlignment="1" applyProtection="1">
      <alignment vertical="center"/>
      <protection hidden="1"/>
    </xf>
    <xf numFmtId="0" fontId="16" fillId="0" borderId="11" xfId="0" applyFont="1" applyBorder="1" applyAlignment="1" applyProtection="1">
      <alignment horizontal="left" vertical="center" wrapText="1"/>
      <protection hidden="1"/>
    </xf>
    <xf numFmtId="164" fontId="24" fillId="9" borderId="35" xfId="0" applyNumberFormat="1" applyFont="1" applyFill="1" applyBorder="1" applyAlignment="1" applyProtection="1">
      <alignment horizontal="center" vertical="center"/>
      <protection hidden="1"/>
    </xf>
    <xf numFmtId="0" fontId="16" fillId="0" borderId="41" xfId="0" applyFont="1" applyBorder="1" applyAlignment="1" applyProtection="1">
      <alignment vertical="center"/>
      <protection hidden="1"/>
    </xf>
    <xf numFmtId="0" fontId="23" fillId="7" borderId="21" xfId="0" applyFont="1" applyFill="1" applyBorder="1" applyAlignment="1" applyProtection="1">
      <alignment horizontal="left" vertical="center"/>
      <protection locked="0" hidden="1"/>
    </xf>
    <xf numFmtId="14" fontId="23" fillId="7" borderId="21" xfId="0" applyNumberFormat="1" applyFont="1" applyFill="1" applyBorder="1" applyAlignment="1" applyProtection="1">
      <alignment horizontal="left" vertical="center"/>
      <protection locked="0" hidden="1"/>
    </xf>
    <xf numFmtId="0" fontId="23" fillId="7" borderId="26" xfId="0" applyFont="1" applyFill="1" applyBorder="1" applyAlignment="1" applyProtection="1">
      <alignment horizontal="left" vertical="center"/>
      <protection locked="0" hidden="1"/>
    </xf>
    <xf numFmtId="0" fontId="16" fillId="7" borderId="22" xfId="0" applyFont="1" applyFill="1" applyBorder="1" applyAlignment="1" applyProtection="1">
      <alignment horizontal="center" vertical="center"/>
      <protection locked="0" hidden="1"/>
    </xf>
    <xf numFmtId="0" fontId="16" fillId="7" borderId="25" xfId="0" applyFont="1" applyFill="1" applyBorder="1" applyAlignment="1" applyProtection="1">
      <alignment horizontal="center" vertical="center"/>
      <protection locked="0" hidden="1"/>
    </xf>
    <xf numFmtId="0" fontId="41" fillId="7" borderId="21" xfId="0" applyFont="1" applyFill="1" applyBorder="1" applyAlignment="1" applyProtection="1">
      <alignment horizontal="left" vertical="center"/>
      <protection locked="0" hidden="1"/>
    </xf>
    <xf numFmtId="14" fontId="41" fillId="7" borderId="21" xfId="0" applyNumberFormat="1" applyFont="1" applyFill="1" applyBorder="1" applyAlignment="1" applyProtection="1">
      <alignment horizontal="left" vertical="center"/>
      <protection locked="0" hidden="1"/>
    </xf>
    <xf numFmtId="0" fontId="41" fillId="7" borderId="26" xfId="0" applyFont="1" applyFill="1" applyBorder="1" applyAlignment="1" applyProtection="1">
      <alignment horizontal="left" vertical="center"/>
      <protection locked="0" hidden="1"/>
    </xf>
    <xf numFmtId="0" fontId="23" fillId="11" borderId="22" xfId="0" applyFont="1" applyFill="1" applyBorder="1" applyAlignment="1" applyProtection="1">
      <alignment horizontal="center" vertical="center"/>
      <protection locked="0" hidden="1"/>
    </xf>
    <xf numFmtId="0" fontId="16" fillId="7" borderId="21" xfId="0" applyFont="1" applyFill="1" applyBorder="1" applyAlignment="1" applyProtection="1">
      <alignment horizontal="center" vertical="center"/>
      <protection locked="0" hidden="1"/>
    </xf>
    <xf numFmtId="0" fontId="16" fillId="7" borderId="26" xfId="0" applyFont="1" applyFill="1" applyBorder="1" applyAlignment="1" applyProtection="1">
      <alignment horizontal="center" vertical="center"/>
      <protection locked="0" hidden="1"/>
    </xf>
    <xf numFmtId="0" fontId="23" fillId="7" borderId="22" xfId="0" applyFont="1" applyFill="1" applyBorder="1" applyAlignment="1" applyProtection="1">
      <alignment horizontal="center" vertical="center"/>
      <protection locked="0" hidden="1"/>
    </xf>
    <xf numFmtId="0" fontId="32" fillId="2" borderId="0" xfId="0" applyFont="1" applyFill="1" applyAlignment="1">
      <alignment vertical="top" wrapText="1"/>
    </xf>
    <xf numFmtId="0" fontId="5" fillId="8" borderId="50" xfId="0" applyFont="1" applyFill="1" applyBorder="1" applyAlignment="1">
      <alignment horizontal="left" vertical="center" indent="2"/>
    </xf>
    <xf numFmtId="0" fontId="5" fillId="8" borderId="51" xfId="0" applyFont="1" applyFill="1" applyBorder="1" applyAlignment="1">
      <alignment horizontal="left" vertical="center" indent="1"/>
    </xf>
    <xf numFmtId="0" fontId="5" fillId="8" borderId="22" xfId="0" applyFont="1" applyFill="1" applyBorder="1" applyAlignment="1">
      <alignment horizontal="left" vertical="center" indent="2"/>
    </xf>
    <xf numFmtId="0" fontId="31" fillId="11" borderId="50" xfId="0" applyFont="1" applyFill="1" applyBorder="1" applyAlignment="1">
      <alignment horizontal="left" vertical="center" indent="2"/>
    </xf>
    <xf numFmtId="0" fontId="31" fillId="11" borderId="51" xfId="0" applyFont="1" applyFill="1" applyBorder="1" applyAlignment="1">
      <alignment horizontal="left" vertical="center"/>
    </xf>
    <xf numFmtId="0" fontId="31" fillId="0" borderId="50" xfId="0" applyFont="1" applyBorder="1" applyAlignment="1">
      <alignment horizontal="left" vertical="center" indent="2"/>
    </xf>
    <xf numFmtId="0" fontId="31" fillId="0" borderId="51" xfId="0" applyFont="1" applyBorder="1" applyAlignment="1">
      <alignment horizontal="left" vertical="center"/>
    </xf>
    <xf numFmtId="0" fontId="31" fillId="2" borderId="0" xfId="0" applyFont="1" applyFill="1" applyAlignment="1">
      <alignment horizontal="left" indent="1"/>
    </xf>
    <xf numFmtId="0" fontId="31" fillId="2" borderId="0" xfId="0" applyFont="1" applyFill="1" applyAlignment="1">
      <alignment horizontal="left" vertical="center" indent="1"/>
    </xf>
    <xf numFmtId="0" fontId="50" fillId="2" borderId="0" xfId="2" applyFont="1" applyFill="1" applyBorder="1"/>
    <xf numFmtId="0" fontId="31" fillId="2" borderId="0" xfId="0" applyFont="1" applyFill="1" applyAlignment="1">
      <alignment horizontal="left"/>
    </xf>
    <xf numFmtId="0" fontId="32" fillId="2" borderId="0" xfId="0" applyFont="1" applyFill="1" applyAlignment="1">
      <alignment horizontal="right"/>
    </xf>
    <xf numFmtId="3" fontId="31" fillId="0" borderId="51" xfId="0" applyNumberFormat="1" applyFont="1" applyBorder="1" applyAlignment="1">
      <alignment horizontal="left" vertical="center"/>
    </xf>
    <xf numFmtId="0" fontId="3" fillId="2" borderId="54" xfId="1" applyFont="1" applyFill="1" applyBorder="1" applyAlignment="1" applyProtection="1">
      <alignment horizontal="center"/>
      <protection locked="0"/>
    </xf>
    <xf numFmtId="0" fontId="3" fillId="12" borderId="55" xfId="1" applyFont="1" applyFill="1" applyBorder="1" applyAlignment="1" applyProtection="1">
      <alignment horizontal="center"/>
      <protection locked="0"/>
    </xf>
    <xf numFmtId="0" fontId="3" fillId="2" borderId="55" xfId="1" applyFont="1" applyFill="1" applyBorder="1" applyAlignment="1" applyProtection="1">
      <alignment horizontal="center"/>
      <protection locked="0"/>
    </xf>
    <xf numFmtId="0" fontId="3" fillId="12" borderId="56" xfId="1" applyFont="1" applyFill="1" applyBorder="1" applyAlignment="1" applyProtection="1">
      <alignment horizontal="center"/>
      <protection locked="0"/>
    </xf>
    <xf numFmtId="0" fontId="3" fillId="2" borderId="0" xfId="1" applyFont="1" applyFill="1" applyAlignment="1">
      <alignment horizontal="center" vertical="center"/>
    </xf>
    <xf numFmtId="0" fontId="36" fillId="5" borderId="0" xfId="1" applyFont="1" applyFill="1" applyAlignment="1">
      <alignment vertical="center"/>
    </xf>
    <xf numFmtId="0" fontId="22" fillId="8" borderId="52" xfId="0" applyFont="1" applyFill="1" applyBorder="1" applyAlignment="1" applyProtection="1">
      <alignment horizontal="center" vertical="center"/>
      <protection hidden="1"/>
    </xf>
    <xf numFmtId="0" fontId="16" fillId="7" borderId="53" xfId="0" applyFont="1" applyFill="1" applyBorder="1" applyAlignment="1" applyProtection="1">
      <alignment horizontal="center" vertical="center"/>
      <protection locked="0" hidden="1"/>
    </xf>
    <xf numFmtId="0" fontId="16" fillId="7" borderId="36" xfId="0" applyFont="1" applyFill="1" applyBorder="1" applyAlignment="1" applyProtection="1">
      <alignment horizontal="center" vertical="center"/>
      <protection locked="0" hidden="1"/>
    </xf>
    <xf numFmtId="1" fontId="23" fillId="11" borderId="22" xfId="0" applyNumberFormat="1" applyFont="1" applyFill="1" applyBorder="1" applyAlignment="1" applyProtection="1">
      <alignment horizontal="center" vertical="center"/>
      <protection locked="0" hidden="1"/>
    </xf>
    <xf numFmtId="164" fontId="23" fillId="2" borderId="22" xfId="0" applyNumberFormat="1" applyFont="1" applyFill="1" applyBorder="1" applyAlignment="1" applyProtection="1">
      <alignment horizontal="center" vertical="center"/>
      <protection hidden="1"/>
    </xf>
    <xf numFmtId="0" fontId="7" fillId="11" borderId="25" xfId="0" applyFont="1" applyFill="1" applyBorder="1" applyAlignment="1" applyProtection="1">
      <alignment horizontal="center" vertical="center"/>
      <protection hidden="1"/>
    </xf>
    <xf numFmtId="0" fontId="22" fillId="8" borderId="36" xfId="4" applyFont="1" applyFill="1" applyBorder="1" applyAlignment="1">
      <alignment horizontal="center" vertical="center"/>
    </xf>
    <xf numFmtId="0" fontId="53" fillId="2" borderId="0" xfId="1" applyFont="1" applyFill="1" applyAlignment="1">
      <alignment horizontal="center"/>
    </xf>
    <xf numFmtId="0" fontId="53" fillId="2" borderId="0" xfId="1" applyFont="1" applyFill="1" applyAlignment="1">
      <alignment horizontal="center" vertical="center"/>
    </xf>
    <xf numFmtId="0" fontId="54" fillId="6" borderId="0" xfId="1" applyFont="1" applyFill="1" applyAlignment="1">
      <alignment horizontal="center"/>
    </xf>
    <xf numFmtId="0" fontId="36" fillId="0" borderId="0" xfId="1" applyFont="1" applyAlignment="1">
      <alignment horizontal="center" vertical="center"/>
    </xf>
    <xf numFmtId="2" fontId="3" fillId="2" borderId="22" xfId="1" applyNumberFormat="1" applyFont="1" applyFill="1" applyBorder="1" applyAlignment="1">
      <alignment horizontal="center"/>
    </xf>
    <xf numFmtId="2" fontId="3" fillId="2" borderId="34" xfId="1" applyNumberFormat="1" applyFont="1" applyFill="1" applyBorder="1" applyAlignment="1">
      <alignment horizontal="center"/>
    </xf>
    <xf numFmtId="2" fontId="3" fillId="2" borderId="27" xfId="1" applyNumberFormat="1" applyFont="1" applyFill="1" applyBorder="1" applyAlignment="1">
      <alignment horizontal="center"/>
    </xf>
    <xf numFmtId="2" fontId="3" fillId="2" borderId="18" xfId="1" applyNumberFormat="1" applyFont="1" applyFill="1" applyBorder="1" applyAlignment="1">
      <alignment horizontal="center"/>
    </xf>
    <xf numFmtId="2" fontId="3" fillId="2" borderId="9" xfId="1" applyNumberFormat="1" applyFont="1" applyFill="1" applyBorder="1" applyAlignment="1">
      <alignment horizontal="center"/>
    </xf>
    <xf numFmtId="2" fontId="3" fillId="2" borderId="21" xfId="1" applyNumberFormat="1" applyFont="1" applyFill="1" applyBorder="1" applyAlignment="1">
      <alignment horizontal="center"/>
    </xf>
    <xf numFmtId="2" fontId="3" fillId="2" borderId="11" xfId="1" applyNumberFormat="1" applyFont="1" applyFill="1" applyBorder="1" applyAlignment="1">
      <alignment horizontal="center"/>
    </xf>
    <xf numFmtId="2" fontId="3" fillId="2" borderId="35" xfId="1" applyNumberFormat="1" applyFont="1" applyFill="1" applyBorder="1" applyAlignment="1">
      <alignment horizontal="center"/>
    </xf>
    <xf numFmtId="2" fontId="3" fillId="2" borderId="36" xfId="1" applyNumberFormat="1" applyFont="1" applyFill="1" applyBorder="1" applyAlignment="1">
      <alignment horizontal="center"/>
    </xf>
    <xf numFmtId="0" fontId="16" fillId="0" borderId="23" xfId="0" applyFont="1" applyBorder="1" applyAlignment="1" applyProtection="1">
      <alignment vertical="center"/>
      <protection hidden="1"/>
    </xf>
    <xf numFmtId="0" fontId="22" fillId="8" borderId="29" xfId="0" applyFont="1" applyFill="1" applyBorder="1" applyAlignment="1" applyProtection="1">
      <alignment horizontal="center" vertical="center"/>
      <protection hidden="1"/>
    </xf>
    <xf numFmtId="3" fontId="31" fillId="0" borderId="22" xfId="0" applyNumberFormat="1" applyFont="1" applyBorder="1" applyAlignment="1">
      <alignment horizontal="right" vertical="center" indent="7"/>
    </xf>
    <xf numFmtId="3" fontId="31" fillId="11" borderId="22" xfId="0" applyNumberFormat="1" applyFont="1" applyFill="1" applyBorder="1" applyAlignment="1">
      <alignment horizontal="right" vertical="center" indent="7"/>
    </xf>
    <xf numFmtId="0" fontId="55" fillId="2" borderId="5" xfId="1" applyFont="1" applyFill="1" applyBorder="1" applyAlignment="1">
      <alignment horizontal="center" vertical="center"/>
    </xf>
    <xf numFmtId="0" fontId="55" fillId="2" borderId="6" xfId="1" applyFont="1" applyFill="1" applyBorder="1" applyAlignment="1">
      <alignment horizontal="center" vertical="center"/>
    </xf>
    <xf numFmtId="0" fontId="55" fillId="2" borderId="6" xfId="1" applyFont="1" applyFill="1" applyBorder="1" applyAlignment="1">
      <alignment horizontal="center" vertical="center" wrapText="1"/>
    </xf>
    <xf numFmtId="0" fontId="56" fillId="2" borderId="0" xfId="1" applyFont="1" applyFill="1"/>
    <xf numFmtId="0" fontId="55" fillId="2" borderId="7" xfId="1" applyFont="1" applyFill="1" applyBorder="1" applyAlignment="1">
      <alignment horizontal="center" vertical="center" wrapText="1"/>
    </xf>
    <xf numFmtId="0" fontId="55" fillId="2" borderId="4" xfId="1" applyFont="1" applyFill="1" applyBorder="1" applyAlignment="1">
      <alignment horizontal="center" vertical="center" wrapText="1"/>
    </xf>
    <xf numFmtId="2" fontId="3" fillId="2" borderId="50" xfId="1" applyNumberFormat="1" applyFont="1" applyFill="1" applyBorder="1" applyAlignment="1">
      <alignment horizontal="center"/>
    </xf>
    <xf numFmtId="2" fontId="3" fillId="2" borderId="59" xfId="1" applyNumberFormat="1" applyFont="1" applyFill="1" applyBorder="1" applyAlignment="1">
      <alignment horizontal="center"/>
    </xf>
    <xf numFmtId="0" fontId="55" fillId="2" borderId="2" xfId="1" applyFont="1" applyFill="1" applyBorder="1" applyAlignment="1">
      <alignment horizontal="center" vertical="center" wrapText="1"/>
    </xf>
    <xf numFmtId="0" fontId="16" fillId="0" borderId="37" xfId="0" applyFont="1" applyBorder="1" applyAlignment="1" applyProtection="1">
      <alignment vertical="center"/>
      <protection hidden="1"/>
    </xf>
    <xf numFmtId="0" fontId="31" fillId="0" borderId="0" xfId="0" applyFont="1" applyAlignment="1">
      <alignment horizontal="left" vertical="center" indent="2"/>
    </xf>
    <xf numFmtId="0" fontId="31" fillId="0" borderId="0" xfId="0" applyFont="1" applyAlignment="1">
      <alignment horizontal="left" vertical="center"/>
    </xf>
    <xf numFmtId="3" fontId="31" fillId="0" borderId="0" xfId="0" applyNumberFormat="1" applyFont="1" applyAlignment="1">
      <alignment horizontal="right" vertical="center" indent="7"/>
    </xf>
    <xf numFmtId="0" fontId="49" fillId="8" borderId="0" xfId="0" applyFont="1" applyFill="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left" vertical="top" wrapText="1"/>
    </xf>
    <xf numFmtId="0" fontId="45" fillId="8" borderId="0" xfId="0" applyFont="1" applyFill="1" applyAlignment="1">
      <alignment horizontal="left" vertical="top" wrapText="1"/>
    </xf>
    <xf numFmtId="0" fontId="45" fillId="8" borderId="0" xfId="0" applyFont="1" applyFill="1" applyAlignment="1">
      <alignment horizontal="left" vertical="top"/>
    </xf>
    <xf numFmtId="0" fontId="10" fillId="8"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left" vertical="center"/>
    </xf>
    <xf numFmtId="0" fontId="15" fillId="2" borderId="0" xfId="0" applyFont="1" applyFill="1" applyAlignment="1">
      <alignment horizontal="left" vertical="center"/>
    </xf>
    <xf numFmtId="0" fontId="14" fillId="2" borderId="0" xfId="0" applyFont="1" applyFill="1" applyAlignment="1">
      <alignment horizontal="justify" wrapText="1"/>
    </xf>
    <xf numFmtId="0" fontId="31" fillId="2" borderId="0" xfId="0" applyFont="1" applyFill="1" applyAlignment="1">
      <alignment horizontal="left" vertical="top"/>
    </xf>
    <xf numFmtId="0" fontId="46" fillId="8" borderId="0" xfId="0" applyFont="1" applyFill="1" applyAlignment="1">
      <alignment horizontal="left" vertical="center"/>
    </xf>
    <xf numFmtId="0" fontId="46" fillId="8" borderId="0" xfId="0" applyFont="1" applyFill="1" applyAlignment="1">
      <alignment horizontal="center" vertical="center"/>
    </xf>
    <xf numFmtId="0" fontId="42" fillId="5" borderId="2" xfId="1" applyFont="1" applyFill="1" applyBorder="1" applyAlignment="1">
      <alignment horizontal="center" vertical="center"/>
    </xf>
    <xf numFmtId="0" fontId="42" fillId="5" borderId="3" xfId="1" applyFont="1" applyFill="1" applyBorder="1" applyAlignment="1">
      <alignment horizontal="center" vertical="center"/>
    </xf>
    <xf numFmtId="0" fontId="42" fillId="5" borderId="57" xfId="1" applyFont="1" applyFill="1" applyBorder="1" applyAlignment="1">
      <alignment horizontal="center" vertical="center"/>
    </xf>
    <xf numFmtId="0" fontId="42" fillId="5" borderId="58" xfId="1" applyFont="1" applyFill="1" applyBorder="1" applyAlignment="1">
      <alignment horizontal="center" vertical="center"/>
    </xf>
    <xf numFmtId="0" fontId="4" fillId="3" borderId="0" xfId="1" applyFont="1" applyFill="1" applyAlignment="1">
      <alignment horizontal="center" vertical="center"/>
    </xf>
    <xf numFmtId="0" fontId="1" fillId="2" borderId="0" xfId="1" applyFill="1" applyAlignment="1">
      <alignment horizont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6" fillId="0" borderId="26" xfId="0" applyFont="1" applyBorder="1" applyAlignment="1" applyProtection="1">
      <alignment horizontal="left" vertical="center"/>
      <protection hidden="1"/>
    </xf>
    <xf numFmtId="0" fontId="16" fillId="0" borderId="32" xfId="0" applyFont="1" applyBorder="1" applyAlignment="1" applyProtection="1">
      <alignment horizontal="left" vertical="center"/>
      <protection hidden="1"/>
    </xf>
    <xf numFmtId="0" fontId="16" fillId="0" borderId="33" xfId="0" applyFont="1" applyBorder="1" applyAlignment="1" applyProtection="1">
      <alignment horizontal="left" vertical="center"/>
      <protection hidden="1"/>
    </xf>
    <xf numFmtId="0" fontId="21" fillId="0" borderId="0" xfId="0" applyFont="1" applyAlignment="1" applyProtection="1">
      <alignment horizontal="center" vertical="center" wrapText="1"/>
      <protection hidden="1"/>
    </xf>
    <xf numFmtId="0" fontId="16" fillId="11" borderId="9" xfId="0" applyFont="1" applyFill="1" applyBorder="1" applyAlignment="1" applyProtection="1">
      <alignment horizontal="left" vertical="center"/>
      <protection hidden="1"/>
    </xf>
    <xf numFmtId="0" fontId="16" fillId="11" borderId="22" xfId="0" applyFont="1" applyFill="1" applyBorder="1" applyAlignment="1" applyProtection="1">
      <alignment horizontal="left" vertical="center"/>
      <protection hidden="1"/>
    </xf>
    <xf numFmtId="0" fontId="39" fillId="11" borderId="9" xfId="0" applyFont="1" applyFill="1" applyBorder="1" applyAlignment="1" applyProtection="1">
      <alignment horizontal="left" vertical="center"/>
      <protection hidden="1"/>
    </xf>
    <xf numFmtId="0" fontId="39" fillId="11" borderId="22" xfId="0" applyFont="1" applyFill="1" applyBorder="1" applyAlignment="1" applyProtection="1">
      <alignment horizontal="left" vertical="center"/>
      <protection hidden="1"/>
    </xf>
    <xf numFmtId="0" fontId="16" fillId="0" borderId="24" xfId="0" applyFont="1" applyBorder="1" applyAlignment="1" applyProtection="1">
      <alignment horizontal="left" vertical="center"/>
      <protection hidden="1"/>
    </xf>
    <xf numFmtId="0" fontId="16" fillId="0" borderId="25" xfId="0" applyFont="1" applyBorder="1" applyAlignment="1" applyProtection="1">
      <alignment horizontal="left" vertical="center"/>
      <protection hidden="1"/>
    </xf>
    <xf numFmtId="0" fontId="39" fillId="0" borderId="24" xfId="0" applyFont="1" applyBorder="1" applyAlignment="1" applyProtection="1">
      <alignment horizontal="left" vertical="center"/>
      <protection hidden="1"/>
    </xf>
    <xf numFmtId="0" fontId="39" fillId="0" borderId="25" xfId="0" applyFont="1" applyBorder="1" applyAlignment="1" applyProtection="1">
      <alignment horizontal="left" vertical="center"/>
      <protection hidden="1"/>
    </xf>
    <xf numFmtId="0" fontId="16" fillId="0" borderId="3" xfId="0" applyFont="1" applyBorder="1" applyAlignment="1" applyProtection="1">
      <alignment horizontal="center" vertical="center" wrapText="1"/>
      <protection hidden="1"/>
    </xf>
    <xf numFmtId="0" fontId="16" fillId="0" borderId="3"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39" fillId="0" borderId="19" xfId="0" applyFont="1" applyBorder="1" applyAlignment="1" applyProtection="1">
      <alignment horizontal="left" vertical="center"/>
      <protection hidden="1"/>
    </xf>
    <xf numFmtId="0" fontId="39" fillId="0" borderId="10"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6" fillId="0" borderId="22" xfId="0" applyFont="1" applyBorder="1" applyAlignment="1" applyProtection="1">
      <alignment horizontal="left" vertical="center"/>
      <protection hidden="1"/>
    </xf>
    <xf numFmtId="0" fontId="39" fillId="0" borderId="9" xfId="0" applyFont="1" applyBorder="1" applyAlignment="1" applyProtection="1">
      <alignment horizontal="left" vertical="center"/>
      <protection hidden="1"/>
    </xf>
    <xf numFmtId="0" fontId="39" fillId="0" borderId="22" xfId="0" applyFont="1" applyBorder="1" applyAlignment="1" applyProtection="1">
      <alignment horizontal="left" vertical="center"/>
      <protection hidden="1"/>
    </xf>
    <xf numFmtId="0" fontId="17" fillId="0" borderId="14" xfId="0" applyFont="1" applyBorder="1" applyAlignment="1" applyProtection="1">
      <alignment horizontal="left" vertical="center" wrapText="1"/>
      <protection hidden="1"/>
    </xf>
    <xf numFmtId="0" fontId="17" fillId="0" borderId="15" xfId="0" applyFont="1" applyBorder="1" applyAlignment="1" applyProtection="1">
      <alignment horizontal="left" vertical="center"/>
      <protection hidden="1"/>
    </xf>
    <xf numFmtId="0" fontId="17" fillId="0" borderId="16"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0" fontId="19" fillId="0" borderId="10" xfId="0" applyFont="1" applyBorder="1" applyAlignment="1" applyProtection="1">
      <alignment horizontal="left" vertical="center"/>
      <protection hidden="1"/>
    </xf>
    <xf numFmtId="0" fontId="19" fillId="0" borderId="20" xfId="0" applyFont="1" applyBorder="1" applyAlignment="1" applyProtection="1">
      <alignment horizontal="left" vertical="center"/>
      <protection hidden="1"/>
    </xf>
    <xf numFmtId="0" fontId="40" fillId="0" borderId="19" xfId="0" applyFont="1" applyBorder="1" applyAlignment="1" applyProtection="1">
      <alignment horizontal="left" vertical="center"/>
      <protection hidden="1"/>
    </xf>
    <xf numFmtId="0" fontId="40" fillId="0" borderId="10" xfId="0" applyFont="1" applyBorder="1" applyAlignment="1" applyProtection="1">
      <alignment horizontal="left" vertical="center"/>
      <protection hidden="1"/>
    </xf>
    <xf numFmtId="0" fontId="40" fillId="0" borderId="20" xfId="0" applyFont="1" applyBorder="1" applyAlignment="1" applyProtection="1">
      <alignment horizontal="left" vertical="center"/>
      <protection hidden="1"/>
    </xf>
    <xf numFmtId="0" fontId="16" fillId="11" borderId="19" xfId="0" applyFont="1" applyFill="1" applyBorder="1" applyAlignment="1" applyProtection="1">
      <alignment horizontal="left" vertical="center"/>
      <protection hidden="1"/>
    </xf>
    <xf numFmtId="0" fontId="16" fillId="11" borderId="10" xfId="0" applyFont="1" applyFill="1" applyBorder="1" applyAlignment="1" applyProtection="1">
      <alignment horizontal="left" vertical="center"/>
      <protection hidden="1"/>
    </xf>
    <xf numFmtId="0" fontId="39" fillId="11" borderId="19" xfId="0" applyFont="1" applyFill="1" applyBorder="1" applyAlignment="1" applyProtection="1">
      <alignment horizontal="left" vertical="center"/>
      <protection hidden="1"/>
    </xf>
    <xf numFmtId="0" fontId="39" fillId="11" borderId="10" xfId="0" applyFont="1" applyFill="1" applyBorder="1" applyAlignment="1" applyProtection="1">
      <alignment horizontal="left" vertical="center"/>
      <protection hidden="1"/>
    </xf>
    <xf numFmtId="0" fontId="48" fillId="2" borderId="0" xfId="2" applyFont="1" applyFill="1" applyBorder="1" applyAlignment="1">
      <alignment horizontal="left" vertical="top" wrapText="1"/>
    </xf>
    <xf numFmtId="0" fontId="28" fillId="10" borderId="22" xfId="0" applyFont="1" applyFill="1" applyBorder="1" applyAlignment="1">
      <alignment horizontal="center" vertical="center"/>
    </xf>
    <xf numFmtId="0" fontId="27" fillId="8" borderId="50"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7" fillId="8" borderId="51" xfId="0" applyFont="1" applyFill="1" applyBorder="1" applyAlignment="1">
      <alignment horizontal="center" vertical="center" wrapText="1"/>
    </xf>
    <xf numFmtId="0" fontId="28" fillId="10" borderId="25" xfId="0" applyFont="1" applyFill="1" applyBorder="1" applyAlignment="1">
      <alignment vertical="top" wrapText="1"/>
    </xf>
    <xf numFmtId="0" fontId="28" fillId="10" borderId="28" xfId="0" applyFont="1" applyFill="1" applyBorder="1" applyAlignment="1">
      <alignment vertical="top" wrapText="1"/>
    </xf>
    <xf numFmtId="0" fontId="28" fillId="2" borderId="22" xfId="0" applyFont="1" applyFill="1" applyBorder="1" applyAlignment="1">
      <alignment horizontal="center" vertical="center" wrapText="1"/>
    </xf>
    <xf numFmtId="0" fontId="28" fillId="10" borderId="25" xfId="0" applyFont="1" applyFill="1" applyBorder="1" applyAlignment="1">
      <alignment vertical="center" wrapText="1"/>
    </xf>
    <xf numFmtId="0" fontId="28" fillId="10" borderId="28" xfId="0" applyFont="1" applyFill="1" applyBorder="1" applyAlignment="1">
      <alignment vertical="center" wrapText="1"/>
    </xf>
    <xf numFmtId="0" fontId="31" fillId="2" borderId="0" xfId="0" applyFont="1" applyFill="1" applyAlignment="1">
      <alignment horizontal="justify" vertical="top" wrapText="1"/>
    </xf>
    <xf numFmtId="0" fontId="31" fillId="2" borderId="0" xfId="0" applyFont="1" applyFill="1" applyAlignment="1">
      <alignment horizontal="justify" vertical="top"/>
    </xf>
    <xf numFmtId="0" fontId="13" fillId="2" borderId="0" xfId="0" applyFont="1" applyFill="1" applyAlignment="1">
      <alignment horizontal="left" vertical="center" wrapText="1"/>
    </xf>
    <xf numFmtId="0" fontId="30" fillId="2" borderId="0" xfId="0" applyFont="1" applyFill="1" applyAlignment="1">
      <alignment horizontal="left" vertical="center"/>
    </xf>
    <xf numFmtId="0" fontId="6" fillId="6" borderId="0" xfId="1" applyFont="1" applyFill="1" applyAlignment="1">
      <alignment horizontal="center" vertical="center"/>
    </xf>
    <xf numFmtId="0" fontId="43" fillId="6" borderId="0" xfId="1" applyFont="1" applyFill="1" applyAlignment="1">
      <alignment horizontal="center" vertical="center"/>
    </xf>
    <xf numFmtId="0" fontId="3" fillId="2" borderId="0" xfId="1" applyFont="1" applyFill="1" applyAlignment="1">
      <alignment vertical="center"/>
    </xf>
  </cellXfs>
  <cellStyles count="5">
    <cellStyle name="Hypertextový odkaz" xfId="2" builtinId="8"/>
    <cellStyle name="Normální" xfId="0" builtinId="0"/>
    <cellStyle name="Normální 2" xfId="1" xr:uid="{621D78CD-2865-4E1D-8F86-F68BC6355C2B}"/>
    <cellStyle name="Normální 3 2" xfId="4" xr:uid="{136D8324-0A9F-4672-95EF-C7297DCCF8B7}"/>
    <cellStyle name="Normální 4 2" xfId="3" xr:uid="{D6EED27E-C73B-4BC8-9EC0-D4CB163F2B0D}"/>
  </cellStyles>
  <dxfs count="2">
    <dxf>
      <font>
        <color theme="2" tint="-9.9948118533890809E-2"/>
      </font>
      <fill>
        <patternFill>
          <bgColor theme="2" tint="-9.9948118533890809E-2"/>
        </patternFill>
      </fill>
    </dxf>
    <dxf>
      <fill>
        <patternFill>
          <bgColor theme="4" tint="0.79998168889431442"/>
        </patternFill>
      </fill>
    </dxf>
  </dxfs>
  <tableStyles count="0" defaultTableStyle="TableStyleMedium2" defaultPivotStyle="PivotStyleLight16"/>
  <colors>
    <mruColors>
      <color rgb="FFF4F4F3"/>
      <color rgb="FF1C3553"/>
      <color rgb="FFFFCCFF"/>
      <color rgb="FFFFFFCC"/>
      <color rgb="FF2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Vojtíšek Jakub" id="{95FC53F1-7125-4AA4-9169-22BE3ED714E1}" userId="S::jvojtisek@biovendor.com::7c20644a-bdb9-49c1-b9a8-50153b3e77b2" providerId="AD"/>
</personList>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24-12-13T09:28:00.18" personId="{95FC53F1-7125-4AA4-9169-22BE3ED714E1}" id="{0DEBCBA8-487A-499E-A4F5-8A0DFEFA14BD}">
    <text>Pro kit Intolerance je zrušena podmínka pro zvyšování pipetovaného objemu při překročení určité hodnoty CT - tzn. vzorec je jiný než u ostatních kitů.
...Je to proto, že ve vývoji bylo ověřeno, že ani vzorky pod deklarovaným limitem detekce nepřekračují tyto hodnoty CT (jaké mají určené ostatní kity) a pro získání dostatečného množství kvalitních dat u takových vzorků nebylo nutné jejich pipetovaný objem navyšovat.</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novotny@biovendor-mdx.com" TargetMode="External"/><Relationship Id="rId2" Type="http://schemas.openxmlformats.org/officeDocument/2006/relationships/hyperlink" Target="mailto:tothova@biovendor-mdx.com" TargetMode="External"/><Relationship Id="rId1" Type="http://schemas.openxmlformats.org/officeDocument/2006/relationships/hyperlink" Target="https://support.illumina.com/content/dam/illumina-support/documents/documentation/system_documentation/miseq/miseq-system-custom-primers-guide-15041638-01.pdf" TargetMode="External"/><Relationship Id="rId5" Type="http://schemas.openxmlformats.org/officeDocument/2006/relationships/vmlDrawing" Target="../drawings/vmlDrawing6.v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novotny@biovendor-md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BB3B-6C29-4AE5-BB69-2C03EA86CA0E}">
  <sheetPr>
    <tabColor theme="9" tint="0.39997558519241921"/>
  </sheetPr>
  <dimension ref="A1:I44"/>
  <sheetViews>
    <sheetView showGridLines="0" tabSelected="1" view="pageLayout" zoomScale="80" zoomScaleNormal="100" zoomScaleSheetLayoutView="85" zoomScalePageLayoutView="80" workbookViewId="0"/>
  </sheetViews>
  <sheetFormatPr defaultRowHeight="15" x14ac:dyDescent="0.25"/>
  <cols>
    <col min="1" max="1" width="3" customWidth="1"/>
    <col min="2" max="9" width="11.5703125" customWidth="1"/>
  </cols>
  <sheetData>
    <row r="1" spans="1:9" x14ac:dyDescent="0.25">
      <c r="A1" s="27"/>
      <c r="B1" s="27"/>
      <c r="C1" s="27"/>
      <c r="D1" s="27"/>
      <c r="E1" s="27"/>
      <c r="F1" s="27"/>
      <c r="G1" s="27"/>
      <c r="H1" s="27"/>
      <c r="I1" s="27"/>
    </row>
    <row r="2" spans="1:9" ht="29.25" customHeight="1" x14ac:dyDescent="0.25">
      <c r="A2" s="228" t="s">
        <v>114</v>
      </c>
      <c r="B2" s="228"/>
      <c r="C2" s="228"/>
      <c r="D2" s="228"/>
      <c r="E2" s="228"/>
      <c r="F2" s="228"/>
      <c r="G2" s="228"/>
      <c r="H2" s="228"/>
      <c r="I2" s="228"/>
    </row>
    <row r="3" spans="1:9" ht="28.35" customHeight="1" x14ac:dyDescent="0.25">
      <c r="A3" s="27"/>
      <c r="B3" s="27"/>
      <c r="C3" s="27"/>
      <c r="D3" s="27"/>
      <c r="E3" s="27"/>
      <c r="F3" s="27"/>
      <c r="G3" s="27"/>
      <c r="H3" s="27"/>
      <c r="I3" s="27"/>
    </row>
    <row r="4" spans="1:9" ht="20.25" customHeight="1" x14ac:dyDescent="0.25">
      <c r="A4" s="229" t="s">
        <v>199</v>
      </c>
      <c r="B4" s="230"/>
      <c r="C4" s="230"/>
      <c r="D4" s="230"/>
      <c r="E4" s="230"/>
      <c r="F4" s="230"/>
      <c r="G4" s="230"/>
      <c r="H4" s="230"/>
      <c r="I4" s="230"/>
    </row>
    <row r="5" spans="1:9" ht="28.35" customHeight="1" x14ac:dyDescent="0.25">
      <c r="A5" s="27"/>
      <c r="B5" s="27"/>
      <c r="C5" s="27"/>
      <c r="D5" s="27"/>
      <c r="E5" s="27"/>
      <c r="F5" s="27"/>
      <c r="G5" s="27"/>
      <c r="H5" s="27"/>
      <c r="I5" s="27"/>
    </row>
    <row r="6" spans="1:9" x14ac:dyDescent="0.25">
      <c r="A6" s="231"/>
      <c r="B6" s="231"/>
      <c r="C6" s="231"/>
      <c r="D6" s="231"/>
      <c r="E6" s="231"/>
      <c r="F6" s="231"/>
      <c r="G6" s="231"/>
      <c r="H6" s="231"/>
      <c r="I6" s="231"/>
    </row>
    <row r="7" spans="1:9" x14ac:dyDescent="0.25">
      <c r="A7" s="27"/>
      <c r="B7" s="27"/>
      <c r="C7" s="27"/>
      <c r="D7" s="27"/>
      <c r="E7" s="27"/>
      <c r="F7" s="27"/>
      <c r="G7" s="27"/>
      <c r="H7" s="27"/>
      <c r="I7" s="27"/>
    </row>
    <row r="8" spans="1:9" x14ac:dyDescent="0.25">
      <c r="A8" s="27"/>
      <c r="B8" s="27"/>
      <c r="C8" s="27"/>
      <c r="D8" s="27"/>
      <c r="E8" s="27"/>
      <c r="F8" s="27"/>
      <c r="G8" s="27"/>
      <c r="H8" s="27"/>
      <c r="I8" s="27"/>
    </row>
    <row r="9" spans="1:9" ht="18" x14ac:dyDescent="0.25">
      <c r="A9" s="232" t="s">
        <v>200</v>
      </c>
      <c r="B9" s="232"/>
      <c r="C9" s="232"/>
      <c r="D9" s="232"/>
      <c r="E9" s="232"/>
      <c r="F9" s="232"/>
      <c r="G9" s="232"/>
      <c r="H9" s="232"/>
      <c r="I9" s="232"/>
    </row>
    <row r="10" spans="1:9" x14ac:dyDescent="0.25">
      <c r="A10" s="27"/>
      <c r="B10" s="27"/>
      <c r="C10" s="27"/>
      <c r="D10" s="27"/>
      <c r="E10" s="27"/>
      <c r="F10" s="27"/>
      <c r="G10" s="27"/>
      <c r="H10" s="27"/>
      <c r="I10" s="27"/>
    </row>
    <row r="11" spans="1:9" ht="21.2" customHeight="1" x14ac:dyDescent="0.25">
      <c r="A11" s="28" t="s">
        <v>35</v>
      </c>
      <c r="B11" s="225" t="s">
        <v>115</v>
      </c>
      <c r="C11" s="225"/>
      <c r="D11" s="225"/>
      <c r="E11" s="225"/>
      <c r="F11" s="225"/>
      <c r="G11" s="225"/>
      <c r="H11" s="225"/>
      <c r="I11" s="225"/>
    </row>
    <row r="12" spans="1:9" ht="36" customHeight="1" x14ac:dyDescent="0.25">
      <c r="A12" s="29" t="s">
        <v>36</v>
      </c>
      <c r="B12" s="225" t="s">
        <v>117</v>
      </c>
      <c r="C12" s="225"/>
      <c r="D12" s="225"/>
      <c r="E12" s="225"/>
      <c r="F12" s="225"/>
      <c r="G12" s="225"/>
      <c r="H12" s="225"/>
      <c r="I12" s="225"/>
    </row>
    <row r="13" spans="1:9" ht="21.2" customHeight="1" x14ac:dyDescent="0.25">
      <c r="A13" s="37" t="s">
        <v>37</v>
      </c>
      <c r="B13" s="234" t="s">
        <v>248</v>
      </c>
      <c r="C13" s="234"/>
      <c r="D13" s="234"/>
      <c r="E13" s="234"/>
      <c r="F13" s="234"/>
      <c r="G13" s="234"/>
      <c r="H13" s="234"/>
      <c r="I13" s="234"/>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ht="30.6" customHeight="1" x14ac:dyDescent="0.25">
      <c r="A16" s="233" t="s">
        <v>116</v>
      </c>
      <c r="B16" s="233"/>
      <c r="C16" s="233"/>
      <c r="D16" s="233"/>
      <c r="E16" s="233"/>
      <c r="F16" s="233"/>
      <c r="G16" s="233"/>
      <c r="H16" s="233"/>
      <c r="I16" s="233"/>
    </row>
    <row r="17" spans="1:9" x14ac:dyDescent="0.25">
      <c r="A17" s="27"/>
      <c r="B17" s="27"/>
      <c r="C17" s="27"/>
      <c r="D17" s="27"/>
      <c r="E17" s="27"/>
      <c r="F17" s="27"/>
      <c r="G17" s="27"/>
      <c r="H17" s="27"/>
      <c r="I17" s="27"/>
    </row>
    <row r="18" spans="1:9" x14ac:dyDescent="0.25">
      <c r="C18" s="27"/>
      <c r="D18" s="27"/>
      <c r="E18" s="27"/>
      <c r="F18" s="27"/>
      <c r="G18" s="27"/>
      <c r="H18" s="27"/>
      <c r="I18" s="27"/>
    </row>
    <row r="19" spans="1:9" ht="22.5" customHeight="1" x14ac:dyDescent="0.25">
      <c r="A19" s="235" t="s">
        <v>201</v>
      </c>
      <c r="B19" s="235"/>
      <c r="C19" s="235"/>
      <c r="D19" s="235"/>
      <c r="E19" s="235"/>
      <c r="F19" s="235"/>
      <c r="G19" s="235"/>
      <c r="H19" s="235"/>
      <c r="I19" s="235"/>
    </row>
    <row r="20" spans="1:9" ht="8.4499999999999993" customHeight="1" x14ac:dyDescent="0.25">
      <c r="A20" s="236"/>
      <c r="B20" s="236"/>
      <c r="C20" s="236"/>
      <c r="D20" s="236"/>
      <c r="E20" s="236"/>
      <c r="F20" s="236"/>
      <c r="G20" s="236"/>
      <c r="H20" s="236"/>
      <c r="I20" s="236"/>
    </row>
    <row r="21" spans="1:9" ht="33.950000000000003" customHeight="1" x14ac:dyDescent="0.25">
      <c r="A21" s="226" t="s">
        <v>198</v>
      </c>
      <c r="B21" s="227"/>
      <c r="C21" s="227"/>
      <c r="D21" s="227"/>
      <c r="E21" s="227"/>
      <c r="F21" s="227"/>
      <c r="G21" s="227"/>
      <c r="H21" s="227"/>
      <c r="I21" s="227"/>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29" spans="1:9" x14ac:dyDescent="0.25">
      <c r="A29" s="27"/>
      <c r="B29" s="27"/>
      <c r="C29" s="27"/>
      <c r="D29" s="27"/>
      <c r="E29" s="27"/>
      <c r="F29" s="27"/>
      <c r="G29" s="27"/>
      <c r="H29" s="27"/>
      <c r="I29" s="27"/>
    </row>
    <row r="30" spans="1:9" x14ac:dyDescent="0.25">
      <c r="A30" s="27"/>
      <c r="B30" s="27"/>
      <c r="C30" s="27"/>
      <c r="D30" s="27"/>
      <c r="E30" s="27"/>
      <c r="F30" s="27"/>
      <c r="G30" s="27"/>
      <c r="H30" s="27"/>
      <c r="I30" s="27"/>
    </row>
    <row r="31" spans="1:9" x14ac:dyDescent="0.25">
      <c r="A31" s="27"/>
      <c r="B31" s="27"/>
      <c r="C31" s="27"/>
      <c r="D31" s="27"/>
      <c r="E31" s="27"/>
      <c r="F31" s="27"/>
      <c r="G31" s="27"/>
      <c r="H31" s="27"/>
      <c r="I31" s="27"/>
    </row>
    <row r="32" spans="1:9" x14ac:dyDescent="0.25">
      <c r="A32" s="27"/>
      <c r="B32" s="27"/>
      <c r="C32" s="27"/>
      <c r="D32" s="27"/>
      <c r="E32" s="27"/>
      <c r="F32" s="27"/>
      <c r="G32" s="27"/>
      <c r="H32" s="27"/>
      <c r="I32" s="27"/>
    </row>
    <row r="33" spans="1:9" x14ac:dyDescent="0.25">
      <c r="A33" s="27"/>
      <c r="B33" s="27"/>
      <c r="C33" s="27"/>
      <c r="D33" s="27"/>
      <c r="E33" s="27"/>
      <c r="F33" s="27"/>
      <c r="G33" s="27"/>
      <c r="H33" s="27"/>
      <c r="I33" s="27"/>
    </row>
    <row r="34" spans="1:9" x14ac:dyDescent="0.25">
      <c r="A34" s="27"/>
      <c r="B34" s="27"/>
      <c r="C34" s="27"/>
      <c r="D34" s="27"/>
      <c r="E34" s="27"/>
      <c r="F34" s="27"/>
      <c r="G34" s="27"/>
      <c r="H34" s="27"/>
      <c r="I34" s="27"/>
    </row>
    <row r="35" spans="1:9" x14ac:dyDescent="0.25">
      <c r="A35" s="27"/>
      <c r="B35" s="27"/>
      <c r="C35" s="27"/>
      <c r="D35" s="27"/>
      <c r="E35" s="27"/>
      <c r="F35" s="27"/>
      <c r="G35" s="27"/>
      <c r="H35" s="27"/>
      <c r="I35" s="27"/>
    </row>
    <row r="36" spans="1:9" x14ac:dyDescent="0.25">
      <c r="A36" s="27"/>
      <c r="B36" s="27"/>
      <c r="C36" s="27"/>
      <c r="D36" s="27"/>
      <c r="E36" s="27"/>
      <c r="F36" s="27"/>
      <c r="G36" s="27"/>
      <c r="H36" s="27"/>
      <c r="I36" s="27"/>
    </row>
    <row r="37" spans="1:9" x14ac:dyDescent="0.25">
      <c r="A37" s="27"/>
      <c r="B37" s="27"/>
      <c r="C37" s="27"/>
      <c r="D37" s="27"/>
      <c r="E37" s="27"/>
      <c r="F37" s="27"/>
      <c r="G37" s="27"/>
      <c r="H37" s="27"/>
      <c r="I37" s="27"/>
    </row>
    <row r="38" spans="1:9" x14ac:dyDescent="0.25">
      <c r="A38" s="27"/>
      <c r="B38" s="27"/>
      <c r="C38" s="27"/>
      <c r="D38" s="27"/>
      <c r="E38" s="27"/>
      <c r="F38" s="27"/>
      <c r="G38" s="27"/>
      <c r="H38" s="27"/>
      <c r="I38" s="27"/>
    </row>
    <row r="39" spans="1:9" x14ac:dyDescent="0.25">
      <c r="A39" s="27"/>
      <c r="B39" s="27"/>
      <c r="C39" s="27"/>
      <c r="D39" s="27"/>
      <c r="E39" s="27"/>
      <c r="F39" s="27"/>
      <c r="G39" s="27"/>
      <c r="H39" s="27"/>
      <c r="I39" s="27"/>
    </row>
    <row r="40" spans="1:9" x14ac:dyDescent="0.25">
      <c r="A40" s="27"/>
      <c r="B40" s="27"/>
      <c r="C40" s="27"/>
      <c r="D40" s="27"/>
      <c r="E40" s="27"/>
      <c r="F40" s="27"/>
      <c r="G40" s="27"/>
      <c r="H40" s="27"/>
      <c r="I40" s="27"/>
    </row>
    <row r="41" spans="1:9" x14ac:dyDescent="0.25">
      <c r="A41" s="27"/>
      <c r="B41" s="27"/>
      <c r="C41" s="27"/>
      <c r="D41" s="27"/>
      <c r="E41" s="27"/>
      <c r="F41" s="27"/>
      <c r="G41" s="27"/>
      <c r="H41" s="27"/>
      <c r="I41" s="27"/>
    </row>
    <row r="42" spans="1:9" x14ac:dyDescent="0.25">
      <c r="A42" s="27"/>
      <c r="B42" s="27"/>
      <c r="C42" s="27"/>
      <c r="D42" s="27"/>
      <c r="E42" s="27"/>
      <c r="F42" s="27"/>
      <c r="G42" s="27"/>
      <c r="H42" s="27"/>
      <c r="I42" s="27"/>
    </row>
    <row r="43" spans="1:9" x14ac:dyDescent="0.25">
      <c r="A43" s="27"/>
      <c r="B43" s="27"/>
      <c r="C43" s="27"/>
      <c r="D43" s="27"/>
      <c r="E43" s="27"/>
      <c r="F43" s="27"/>
      <c r="G43" s="27"/>
      <c r="H43" s="27"/>
      <c r="I43" s="27"/>
    </row>
    <row r="44" spans="1:9" x14ac:dyDescent="0.25">
      <c r="A44" s="27"/>
      <c r="B44" s="27"/>
      <c r="C44" s="27"/>
      <c r="D44" s="27"/>
      <c r="E44" s="27"/>
      <c r="F44" s="27"/>
      <c r="G44" s="27"/>
      <c r="H44" s="27"/>
      <c r="I44" s="27"/>
    </row>
  </sheetData>
  <sheetProtection algorithmName="SHA-512" hashValue="zAWaXvdzFSwHVBRYcztlQBS1lw4UMscdIuVCy06r86cJ6IsTtyhNXmPJTtQN/xtzKYW8101z8/nVFEONIFrtZw==" saltValue="QHMzP8MlzJYNb5YkI9feGQ==" spinCount="100000" sheet="1" objects="1" scenarios="1"/>
  <mergeCells count="11">
    <mergeCell ref="A21:I21"/>
    <mergeCell ref="A2:I2"/>
    <mergeCell ref="A4:I4"/>
    <mergeCell ref="A6:I6"/>
    <mergeCell ref="A9:I9"/>
    <mergeCell ref="B11:I11"/>
    <mergeCell ref="A16:I16"/>
    <mergeCell ref="B12:I12"/>
    <mergeCell ref="B13:I13"/>
    <mergeCell ref="A19:I19"/>
    <mergeCell ref="A20:I20"/>
  </mergeCells>
  <pageMargins left="0.70866141732283472" right="0.70866141732283472" top="1.2204724409448819" bottom="0.78740157480314965" header="0.19685039370078741" footer="0.31496062992125984"/>
  <pageSetup paperSize="9" scale="91" fitToHeight="0" orientation="portrait" verticalDpi="300" r:id="rId1"/>
  <headerFooter>
    <oddHeader xml:space="preserve">&amp;L&amp;"Arial,Obyčejné"&amp;10&amp;K03-004&amp;G&amp;R&amp;"Arial,Obyčejné"&amp;8&amp;K1C3553BioVendor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1730-A929-4A88-AB16-EA5701ECE505}">
  <sheetPr>
    <tabColor theme="9" tint="0.39997558519241921"/>
    <pageSetUpPr fitToPage="1"/>
  </sheetPr>
  <dimension ref="A2:AM76"/>
  <sheetViews>
    <sheetView view="pageLayout" zoomScale="70" zoomScaleNormal="85" zoomScalePageLayoutView="70" workbookViewId="0">
      <selection activeCell="A9" sqref="A9"/>
    </sheetView>
  </sheetViews>
  <sheetFormatPr defaultColWidth="12.42578125" defaultRowHeight="15" x14ac:dyDescent="0.2"/>
  <cols>
    <col min="1" max="1" width="12.85546875" style="2" customWidth="1"/>
    <col min="2" max="6" width="11.7109375" style="2" customWidth="1"/>
    <col min="7" max="7" width="15.140625" style="2" customWidth="1"/>
    <col min="8" max="8" width="11.7109375" style="2" customWidth="1"/>
    <col min="9" max="9" width="17.140625" style="2" customWidth="1"/>
    <col min="10" max="11" width="17" style="2" customWidth="1"/>
    <col min="12" max="12" width="11.7109375" style="2" customWidth="1"/>
    <col min="13" max="13" width="19" style="2" customWidth="1"/>
    <col min="14" max="14" width="12.85546875" style="2" customWidth="1"/>
    <col min="15" max="18" width="11.7109375" style="2" customWidth="1"/>
    <col min="19" max="19" width="12.5703125" style="2" customWidth="1"/>
    <col min="20" max="28" width="11.7109375" style="2" customWidth="1"/>
    <col min="29" max="30" width="18" style="2" customWidth="1"/>
    <col min="31" max="31" width="11.7109375" style="2" customWidth="1"/>
    <col min="32" max="32" width="17.7109375" style="2" customWidth="1"/>
    <col min="33" max="37" width="11.7109375" style="2" customWidth="1"/>
    <col min="38" max="38" width="13.140625" style="2" customWidth="1"/>
    <col min="39" max="39" width="11.7109375" style="2" customWidth="1"/>
    <col min="40" max="16384" width="12.42578125" style="2"/>
  </cols>
  <sheetData>
    <row r="2" spans="1:39" ht="30" x14ac:dyDescent="0.2">
      <c r="A2" s="1" t="s">
        <v>206</v>
      </c>
      <c r="B2" s="1"/>
      <c r="C2" s="1"/>
      <c r="D2" s="1"/>
      <c r="E2" s="3"/>
      <c r="F2" s="3"/>
      <c r="G2" s="241" t="s">
        <v>208</v>
      </c>
      <c r="H2" s="241"/>
      <c r="I2" s="241"/>
      <c r="J2" s="241"/>
      <c r="K2" s="241"/>
      <c r="L2" s="241"/>
      <c r="M2" s="3"/>
      <c r="N2" s="4" t="s">
        <v>209</v>
      </c>
      <c r="O2" s="52" t="s">
        <v>210</v>
      </c>
      <c r="P2" s="3"/>
      <c r="Q2" s="3"/>
      <c r="R2" s="3"/>
      <c r="S2" s="3"/>
      <c r="T2" s="3"/>
    </row>
    <row r="3" spans="1:39" ht="18" customHeight="1" x14ac:dyDescent="0.2">
      <c r="E3" s="5"/>
      <c r="F3" s="5"/>
      <c r="G3" s="294" t="s">
        <v>5</v>
      </c>
      <c r="H3" s="294">
        <v>1</v>
      </c>
      <c r="I3" s="294" t="s">
        <v>3</v>
      </c>
      <c r="J3" s="294">
        <v>2</v>
      </c>
      <c r="K3" s="294" t="s">
        <v>253</v>
      </c>
      <c r="L3" s="294">
        <v>4</v>
      </c>
      <c r="M3" s="294"/>
      <c r="N3" s="184">
        <v>31</v>
      </c>
      <c r="O3" s="184">
        <v>2</v>
      </c>
      <c r="P3" s="5"/>
      <c r="Q3" s="5"/>
      <c r="R3" s="5"/>
      <c r="S3" s="5"/>
      <c r="T3" s="5"/>
    </row>
    <row r="4" spans="1:39" ht="18" customHeight="1" x14ac:dyDescent="0.2">
      <c r="A4" s="6" t="s">
        <v>207</v>
      </c>
      <c r="B4" s="6"/>
      <c r="C4" s="7">
        <v>100</v>
      </c>
      <c r="D4" s="6" t="s">
        <v>2</v>
      </c>
      <c r="E4" s="5"/>
      <c r="F4" s="5"/>
      <c r="G4" s="294" t="s">
        <v>109</v>
      </c>
      <c r="H4" s="294">
        <v>1</v>
      </c>
      <c r="I4" s="294" t="s">
        <v>1</v>
      </c>
      <c r="J4" s="295">
        <v>3</v>
      </c>
      <c r="K4" s="295" t="s">
        <v>268</v>
      </c>
      <c r="L4" s="294">
        <v>6</v>
      </c>
      <c r="M4" s="294"/>
      <c r="N4" s="184">
        <v>34</v>
      </c>
      <c r="O4" s="184">
        <v>3</v>
      </c>
      <c r="P4" s="5"/>
      <c r="Q4" s="5"/>
      <c r="R4" s="5"/>
      <c r="S4" s="5"/>
      <c r="T4" s="5"/>
    </row>
    <row r="5" spans="1:39" ht="18" customHeight="1" x14ac:dyDescent="0.2">
      <c r="E5" s="5"/>
      <c r="F5" s="5"/>
      <c r="G5" s="294" t="s">
        <v>231</v>
      </c>
      <c r="H5" s="294">
        <v>2</v>
      </c>
      <c r="I5" s="294" t="s">
        <v>4</v>
      </c>
      <c r="J5" s="295">
        <v>4</v>
      </c>
      <c r="K5" s="295" t="s">
        <v>278</v>
      </c>
      <c r="L5" s="294">
        <v>3</v>
      </c>
      <c r="M5" s="294"/>
      <c r="N5" s="4" t="s">
        <v>230</v>
      </c>
      <c r="O5" s="296"/>
      <c r="P5" s="5"/>
      <c r="Q5" s="5"/>
      <c r="R5" s="5"/>
      <c r="S5" s="5"/>
      <c r="T5" s="5"/>
    </row>
    <row r="6" spans="1:39" ht="18" customHeight="1" x14ac:dyDescent="0.35">
      <c r="A6" s="61"/>
      <c r="E6" s="5"/>
      <c r="F6" s="5"/>
      <c r="G6" s="294" t="s">
        <v>230</v>
      </c>
      <c r="H6" s="294">
        <v>2</v>
      </c>
      <c r="I6" s="294" t="s">
        <v>0</v>
      </c>
      <c r="J6" s="294">
        <v>4</v>
      </c>
      <c r="K6" s="294" t="s">
        <v>287</v>
      </c>
      <c r="L6" s="294">
        <v>3</v>
      </c>
      <c r="M6" s="294"/>
      <c r="N6" s="184">
        <v>10</v>
      </c>
      <c r="O6" s="184">
        <v>2</v>
      </c>
      <c r="P6" s="5"/>
      <c r="Q6" s="5"/>
      <c r="R6" s="5"/>
      <c r="S6" s="5"/>
      <c r="T6" s="5"/>
    </row>
    <row r="7" spans="1:39" ht="18" customHeight="1" x14ac:dyDescent="0.35">
      <c r="A7" s="61"/>
      <c r="E7" s="5"/>
      <c r="F7" s="5"/>
      <c r="G7" s="294" t="s">
        <v>6</v>
      </c>
      <c r="H7" s="294">
        <v>3</v>
      </c>
      <c r="I7" s="294" t="s">
        <v>281</v>
      </c>
      <c r="J7" s="294">
        <v>2</v>
      </c>
      <c r="K7" s="294"/>
      <c r="L7" s="294"/>
      <c r="M7" s="294"/>
      <c r="N7" s="294"/>
      <c r="O7" s="294"/>
      <c r="P7" s="5"/>
      <c r="Q7" s="5"/>
      <c r="R7" s="5"/>
      <c r="S7" s="5"/>
      <c r="T7" s="5"/>
    </row>
    <row r="8" spans="1:39" ht="11.1" customHeight="1" x14ac:dyDescent="0.2">
      <c r="G8" s="5"/>
      <c r="H8" s="5"/>
    </row>
    <row r="9" spans="1:39" ht="15.75" thickBot="1" x14ac:dyDescent="0.25"/>
    <row r="10" spans="1:39" ht="26.1" customHeight="1" thickBot="1" x14ac:dyDescent="0.25">
      <c r="A10" s="8"/>
      <c r="B10" s="237" t="s">
        <v>107</v>
      </c>
      <c r="C10" s="238"/>
      <c r="D10" s="238"/>
      <c r="E10" s="238"/>
      <c r="F10" s="238"/>
      <c r="G10" s="238"/>
      <c r="H10" s="238"/>
      <c r="I10" s="238"/>
      <c r="J10" s="238"/>
      <c r="K10" s="238"/>
      <c r="L10" s="238"/>
      <c r="M10" s="238"/>
      <c r="N10" s="238"/>
      <c r="O10" s="238"/>
      <c r="P10" s="238"/>
      <c r="Q10" s="238"/>
      <c r="R10" s="238"/>
      <c r="S10" s="238"/>
      <c r="T10" s="239"/>
      <c r="U10" s="240" t="s">
        <v>211</v>
      </c>
      <c r="V10" s="238"/>
      <c r="W10" s="238"/>
      <c r="X10" s="238"/>
      <c r="Y10" s="238"/>
      <c r="Z10" s="238"/>
      <c r="AA10" s="238"/>
      <c r="AB10" s="238"/>
      <c r="AC10" s="238"/>
      <c r="AD10" s="238"/>
      <c r="AE10" s="238"/>
      <c r="AF10" s="238"/>
      <c r="AG10" s="238"/>
      <c r="AH10" s="238"/>
      <c r="AI10" s="238"/>
      <c r="AJ10" s="238"/>
      <c r="AK10" s="238"/>
      <c r="AL10" s="238"/>
      <c r="AM10" s="239"/>
    </row>
    <row r="11" spans="1:39" s="213" customFormat="1" ht="37.9" customHeight="1" thickBot="1" x14ac:dyDescent="0.3">
      <c r="A11" s="210" t="s">
        <v>106</v>
      </c>
      <c r="B11" s="211" t="s">
        <v>0</v>
      </c>
      <c r="C11" s="211" t="s">
        <v>3</v>
      </c>
      <c r="D11" s="211" t="s">
        <v>5</v>
      </c>
      <c r="E11" s="212" t="s">
        <v>7</v>
      </c>
      <c r="F11" s="212" t="s">
        <v>8</v>
      </c>
      <c r="G11" s="212" t="s">
        <v>9</v>
      </c>
      <c r="H11" s="212" t="s">
        <v>10</v>
      </c>
      <c r="I11" s="212" t="s">
        <v>11</v>
      </c>
      <c r="J11" s="212" t="s">
        <v>246</v>
      </c>
      <c r="K11" s="212" t="s">
        <v>247</v>
      </c>
      <c r="L11" s="212" t="s">
        <v>232</v>
      </c>
      <c r="M11" s="212" t="s">
        <v>281</v>
      </c>
      <c r="N11" s="212" t="s">
        <v>273</v>
      </c>
      <c r="O11" s="212" t="s">
        <v>272</v>
      </c>
      <c r="P11" s="212" t="s">
        <v>289</v>
      </c>
      <c r="Q11" s="212" t="s">
        <v>274</v>
      </c>
      <c r="R11" s="212" t="s">
        <v>275</v>
      </c>
      <c r="S11" s="218" t="s">
        <v>287</v>
      </c>
      <c r="T11" s="214" t="s">
        <v>109</v>
      </c>
      <c r="U11" s="210" t="s">
        <v>0</v>
      </c>
      <c r="V11" s="211" t="s">
        <v>3</v>
      </c>
      <c r="W11" s="211" t="s">
        <v>5</v>
      </c>
      <c r="X11" s="215" t="s">
        <v>7</v>
      </c>
      <c r="Y11" s="212" t="s">
        <v>8</v>
      </c>
      <c r="Z11" s="212" t="s">
        <v>9</v>
      </c>
      <c r="AA11" s="212" t="s">
        <v>10</v>
      </c>
      <c r="AB11" s="212" t="s">
        <v>11</v>
      </c>
      <c r="AC11" s="212" t="s">
        <v>246</v>
      </c>
      <c r="AD11" s="212" t="s">
        <v>247</v>
      </c>
      <c r="AE11" s="212" t="s">
        <v>232</v>
      </c>
      <c r="AF11" s="212" t="s">
        <v>281</v>
      </c>
      <c r="AG11" s="212" t="s">
        <v>273</v>
      </c>
      <c r="AH11" s="212" t="s">
        <v>272</v>
      </c>
      <c r="AI11" s="212" t="s">
        <v>289</v>
      </c>
      <c r="AJ11" s="212" t="s">
        <v>274</v>
      </c>
      <c r="AK11" s="212" t="s">
        <v>275</v>
      </c>
      <c r="AL11" s="218" t="s">
        <v>287</v>
      </c>
      <c r="AM11" s="214" t="s">
        <v>109</v>
      </c>
    </row>
    <row r="12" spans="1:39" x14ac:dyDescent="0.2">
      <c r="A12" s="9">
        <v>1</v>
      </c>
      <c r="B12" s="53"/>
      <c r="C12" s="54"/>
      <c r="D12" s="54"/>
      <c r="E12" s="54"/>
      <c r="F12" s="54"/>
      <c r="G12" s="54"/>
      <c r="H12" s="54"/>
      <c r="I12" s="54"/>
      <c r="J12" s="62"/>
      <c r="K12" s="62"/>
      <c r="L12" s="180"/>
      <c r="M12" s="180"/>
      <c r="N12" s="180"/>
      <c r="O12" s="180"/>
      <c r="P12" s="180"/>
      <c r="Q12" s="180"/>
      <c r="R12" s="180"/>
      <c r="S12" s="180"/>
      <c r="T12" s="180"/>
      <c r="U12" s="198">
        <f>IF(Vypocty!$V$3&gt;0, Vypocty!B12*Vypocty!$V$4, 0)</f>
        <v>0</v>
      </c>
      <c r="V12" s="199">
        <f>IF(Vypocty!$V$3&gt;0, Vypocty!C12*Vypocty!$V$4, 0)</f>
        <v>0</v>
      </c>
      <c r="W12" s="199">
        <f>IF(Vypocty!$V$3&gt;0, Vypocty!D12*Vypocty!$V$4, 0)</f>
        <v>0</v>
      </c>
      <c r="X12" s="199">
        <f>IF(Vypocty!$V$3&gt;0, Vypocty!E12*Vypocty!$V$4, 0)</f>
        <v>0</v>
      </c>
      <c r="Y12" s="199">
        <f>IF(Vypocty!$V$3&gt;0, Vypocty!F12*Vypocty!$V$4, 0)</f>
        <v>0</v>
      </c>
      <c r="Z12" s="199">
        <f>IF(Vypocty!$V$3&gt;0, Vypocty!G12*Vypocty!$V$4, 0)</f>
        <v>0</v>
      </c>
      <c r="AA12" s="199">
        <f>IF(Vypocty!$V$3&gt;0, Vypocty!H12*Vypocty!$V$4, 0)</f>
        <v>0</v>
      </c>
      <c r="AB12" s="199">
        <f>IF(Vypocty!$V$3&gt;0, Vypocty!I12*Vypocty!$V$4, 0)</f>
        <v>0</v>
      </c>
      <c r="AC12" s="199">
        <f>IF(Vypocty!$V$3&gt;0, Vypocty!J12*Vypocty!$V$4, 0)</f>
        <v>0</v>
      </c>
      <c r="AD12" s="199">
        <f>IF(Vypocty!$V$3&gt;0, Vypocty!K12*Vypocty!$V$4, 0)</f>
        <v>0</v>
      </c>
      <c r="AE12" s="199">
        <f>IF(Vypocty!$V$3&gt;0, Vypocty!L12*Vypocty!$V$4, 0)</f>
        <v>0</v>
      </c>
      <c r="AF12" s="199">
        <f>IF(Vypocty!$V$3&gt;0, Vypocty!M12*Vypocty!$V$4, 0)</f>
        <v>0</v>
      </c>
      <c r="AG12" s="199">
        <f>IF(Vypocty!$V$3&gt;0, Vypocty!N12*Vypocty!$V$4, 0)</f>
        <v>0</v>
      </c>
      <c r="AH12" s="199">
        <f>IF(Vypocty!$V$3&gt;0, Vypocty!O12*Vypocty!$V$4, 0)</f>
        <v>0</v>
      </c>
      <c r="AI12" s="199">
        <f>IF(Vypocty!$V$3&gt;0, Vypocty!P12*Vypocty!$V$4, 0)</f>
        <v>0</v>
      </c>
      <c r="AJ12" s="199">
        <f>IF(Vypocty!$V$3&gt;0, Vypocty!Q12*Vypocty!$V$4, 0)</f>
        <v>0</v>
      </c>
      <c r="AK12" s="199">
        <f>IF(Vypocty!$V$3&gt;0, Vypocty!R12*Vypocty!$V$4, 0)</f>
        <v>0</v>
      </c>
      <c r="AL12" s="199">
        <f>IF(Vypocty!$V$3&gt;0, Vypocty!S12*Vypocty!$V$4, 0)</f>
        <v>0</v>
      </c>
      <c r="AM12" s="200">
        <f>IF(Vypocty!$V$3&gt;0, Vypocty!T12*Vypocty!$V$4, 0)</f>
        <v>0</v>
      </c>
    </row>
    <row r="13" spans="1:39" x14ac:dyDescent="0.2">
      <c r="A13" s="10">
        <v>2</v>
      </c>
      <c r="B13" s="55"/>
      <c r="C13" s="56"/>
      <c r="D13" s="56"/>
      <c r="E13" s="56"/>
      <c r="F13" s="56"/>
      <c r="G13" s="56"/>
      <c r="H13" s="56"/>
      <c r="I13" s="56"/>
      <c r="J13" s="63"/>
      <c r="K13" s="63"/>
      <c r="L13" s="181"/>
      <c r="M13" s="181"/>
      <c r="N13" s="181"/>
      <c r="O13" s="181"/>
      <c r="P13" s="181"/>
      <c r="Q13" s="181"/>
      <c r="R13" s="181"/>
      <c r="S13" s="181"/>
      <c r="T13" s="181"/>
      <c r="U13" s="201">
        <f>IF(Vypocty!$V$3&gt;0, Vypocty!B13*Vypocty!$V$4, 0)</f>
        <v>0</v>
      </c>
      <c r="V13" s="197">
        <f>IF(Vypocty!$V$3&gt;0, Vypocty!C13*Vypocty!$V$4, 0)</f>
        <v>0</v>
      </c>
      <c r="W13" s="197">
        <f>IF(Vypocty!$V$3&gt;0, Vypocty!D13*Vypocty!$V$4, 0)</f>
        <v>0</v>
      </c>
      <c r="X13" s="197">
        <f>IF(Vypocty!$V$3&gt;0, Vypocty!E13*Vypocty!$V$4, 0)</f>
        <v>0</v>
      </c>
      <c r="Y13" s="197">
        <f>IF(Vypocty!$V$3&gt;0, Vypocty!F13*Vypocty!$V$4, 0)</f>
        <v>0</v>
      </c>
      <c r="Z13" s="197">
        <f>IF(Vypocty!$V$3&gt;0, Vypocty!G13*Vypocty!$V$4, 0)</f>
        <v>0</v>
      </c>
      <c r="AA13" s="197">
        <f>IF(Vypocty!$V$3&gt;0, Vypocty!H13*Vypocty!$V$4, 0)</f>
        <v>0</v>
      </c>
      <c r="AB13" s="197">
        <f>IF(Vypocty!$V$3&gt;0, Vypocty!I13*Vypocty!$V$4, 0)</f>
        <v>0</v>
      </c>
      <c r="AC13" s="197">
        <f>IF(Vypocty!$V$3&gt;0, Vypocty!J13*Vypocty!$V$4, 0)</f>
        <v>0</v>
      </c>
      <c r="AD13" s="197">
        <f>IF(Vypocty!$V$3&gt;0, Vypocty!K13*Vypocty!$V$4, 0)</f>
        <v>0</v>
      </c>
      <c r="AE13" s="197">
        <f>IF(Vypocty!$V$3&gt;0, Vypocty!L13*Vypocty!$V$4, 0)</f>
        <v>0</v>
      </c>
      <c r="AF13" s="197">
        <f>IF(Vypocty!$V$3&gt;0, Vypocty!M13*Vypocty!$V$4, 0)</f>
        <v>0</v>
      </c>
      <c r="AG13" s="197">
        <f>IF(Vypocty!$V$3&gt;0, Vypocty!N13*Vypocty!$V$4, 0)</f>
        <v>0</v>
      </c>
      <c r="AH13" s="197">
        <f>IF(Vypocty!$V$3&gt;0, Vypocty!O13*Vypocty!$V$4, 0)</f>
        <v>0</v>
      </c>
      <c r="AI13" s="197">
        <f>IF(Vypocty!$V$3&gt;0, Vypocty!P13*Vypocty!$V$4, 0)</f>
        <v>0</v>
      </c>
      <c r="AJ13" s="216">
        <f>IF(Vypocty!$V$3&gt;0, Vypocty!Q13*Vypocty!$V$4, 0)</f>
        <v>0</v>
      </c>
      <c r="AK13" s="216">
        <f>IF(Vypocty!$V$3&gt;0, Vypocty!R13*Vypocty!$V$4, 0)</f>
        <v>0</v>
      </c>
      <c r="AL13" s="216">
        <f>IF(Vypocty!$V$3&gt;0, Vypocty!S13*Vypocty!$V$4, 0)</f>
        <v>0</v>
      </c>
      <c r="AM13" s="202">
        <f>IF(Vypocty!$V$3&gt;0, Vypocty!T13*Vypocty!$V$4, 0)</f>
        <v>0</v>
      </c>
    </row>
    <row r="14" spans="1:39" x14ac:dyDescent="0.2">
      <c r="A14" s="10">
        <v>3</v>
      </c>
      <c r="B14" s="57"/>
      <c r="C14" s="58"/>
      <c r="D14" s="58"/>
      <c r="E14" s="58"/>
      <c r="F14" s="58"/>
      <c r="G14" s="58"/>
      <c r="H14" s="58"/>
      <c r="I14" s="58"/>
      <c r="J14" s="64"/>
      <c r="K14" s="64"/>
      <c r="L14" s="182"/>
      <c r="M14" s="182"/>
      <c r="N14" s="182"/>
      <c r="O14" s="182"/>
      <c r="P14" s="182"/>
      <c r="Q14" s="182"/>
      <c r="R14" s="182"/>
      <c r="S14" s="182"/>
      <c r="T14" s="182"/>
      <c r="U14" s="201">
        <f>IF(Vypocty!$V$3&gt;0, Vypocty!B14*Vypocty!$V$4, 0)</f>
        <v>0</v>
      </c>
      <c r="V14" s="197">
        <f>IF(Vypocty!$V$3&gt;0, Vypocty!C14*Vypocty!$V$4, 0)</f>
        <v>0</v>
      </c>
      <c r="W14" s="197">
        <f>IF(Vypocty!$V$3&gt;0, Vypocty!D14*Vypocty!$V$4, 0)</f>
        <v>0</v>
      </c>
      <c r="X14" s="197">
        <f>IF(Vypocty!$V$3&gt;0, Vypocty!E14*Vypocty!$V$4, 0)</f>
        <v>0</v>
      </c>
      <c r="Y14" s="197">
        <f>IF(Vypocty!$V$3&gt;0, Vypocty!F14*Vypocty!$V$4, 0)</f>
        <v>0</v>
      </c>
      <c r="Z14" s="197">
        <f>IF(Vypocty!$V$3&gt;0, Vypocty!G14*Vypocty!$V$4, 0)</f>
        <v>0</v>
      </c>
      <c r="AA14" s="197">
        <f>IF(Vypocty!$V$3&gt;0, Vypocty!H14*Vypocty!$V$4, 0)</f>
        <v>0</v>
      </c>
      <c r="AB14" s="197">
        <f>IF(Vypocty!$V$3&gt;0, Vypocty!I14*Vypocty!$V$4, 0)</f>
        <v>0</v>
      </c>
      <c r="AC14" s="197">
        <f>IF(Vypocty!$V$3&gt;0, Vypocty!J14*Vypocty!$V$4, 0)</f>
        <v>0</v>
      </c>
      <c r="AD14" s="197">
        <f>IF(Vypocty!$V$3&gt;0, Vypocty!K14*Vypocty!$V$4, 0)</f>
        <v>0</v>
      </c>
      <c r="AE14" s="197">
        <f>IF(Vypocty!$V$3&gt;0, Vypocty!L14*Vypocty!$V$4, 0)</f>
        <v>0</v>
      </c>
      <c r="AF14" s="197">
        <f>IF(Vypocty!$V$3&gt;0, Vypocty!M14*Vypocty!$V$4, 0)</f>
        <v>0</v>
      </c>
      <c r="AG14" s="197">
        <f>IF(Vypocty!$V$3&gt;0, Vypocty!N14*Vypocty!$V$4, 0)</f>
        <v>0</v>
      </c>
      <c r="AH14" s="197">
        <f>IF(Vypocty!$V$3&gt;0, Vypocty!O14*Vypocty!$V$4, 0)</f>
        <v>0</v>
      </c>
      <c r="AI14" s="197">
        <f>IF(Vypocty!$V$3&gt;0, Vypocty!P14*Vypocty!$V$4, 0)</f>
        <v>0</v>
      </c>
      <c r="AJ14" s="216">
        <f>IF(Vypocty!$V$3&gt;0, Vypocty!Q14*Vypocty!$V$4, 0)</f>
        <v>0</v>
      </c>
      <c r="AK14" s="216">
        <f>IF(Vypocty!$V$3&gt;0, Vypocty!R14*Vypocty!$V$4, 0)</f>
        <v>0</v>
      </c>
      <c r="AL14" s="216">
        <f>IF(Vypocty!$V$3&gt;0, Vypocty!S14*Vypocty!$V$4, 0)</f>
        <v>0</v>
      </c>
      <c r="AM14" s="202">
        <f>IF(Vypocty!$V$3&gt;0, Vypocty!T14*Vypocty!$V$4, 0)</f>
        <v>0</v>
      </c>
    </row>
    <row r="15" spans="1:39" x14ac:dyDescent="0.2">
      <c r="A15" s="10">
        <v>4</v>
      </c>
      <c r="B15" s="55"/>
      <c r="C15" s="56"/>
      <c r="D15" s="56"/>
      <c r="E15" s="56"/>
      <c r="F15" s="56"/>
      <c r="G15" s="56"/>
      <c r="H15" s="56"/>
      <c r="I15" s="56"/>
      <c r="J15" s="63"/>
      <c r="K15" s="63"/>
      <c r="L15" s="181"/>
      <c r="M15" s="181"/>
      <c r="N15" s="181"/>
      <c r="O15" s="181"/>
      <c r="P15" s="181"/>
      <c r="Q15" s="181"/>
      <c r="R15" s="181"/>
      <c r="S15" s="181"/>
      <c r="T15" s="181"/>
      <c r="U15" s="201">
        <f>IF(Vypocty!$V$3&gt;0, Vypocty!B15*Vypocty!$V$4, 0)</f>
        <v>0</v>
      </c>
      <c r="V15" s="197">
        <f>IF(Vypocty!$V$3&gt;0, Vypocty!C15*Vypocty!$V$4, 0)</f>
        <v>0</v>
      </c>
      <c r="W15" s="197">
        <f>IF(Vypocty!$V$3&gt;0, Vypocty!D15*Vypocty!$V$4, 0)</f>
        <v>0</v>
      </c>
      <c r="X15" s="197">
        <f>IF(Vypocty!$V$3&gt;0, Vypocty!E15*Vypocty!$V$4, 0)</f>
        <v>0</v>
      </c>
      <c r="Y15" s="197">
        <f>IF(Vypocty!$V$3&gt;0, Vypocty!F15*Vypocty!$V$4, 0)</f>
        <v>0</v>
      </c>
      <c r="Z15" s="197">
        <f>IF(Vypocty!$V$3&gt;0, Vypocty!G15*Vypocty!$V$4, 0)</f>
        <v>0</v>
      </c>
      <c r="AA15" s="197">
        <f>IF(Vypocty!$V$3&gt;0, Vypocty!H15*Vypocty!$V$4, 0)</f>
        <v>0</v>
      </c>
      <c r="AB15" s="197">
        <f>IF(Vypocty!$V$3&gt;0, Vypocty!I15*Vypocty!$V$4, 0)</f>
        <v>0</v>
      </c>
      <c r="AC15" s="197">
        <f>IF(Vypocty!$V$3&gt;0, Vypocty!J15*Vypocty!$V$4, 0)</f>
        <v>0</v>
      </c>
      <c r="AD15" s="197">
        <f>IF(Vypocty!$V$3&gt;0, Vypocty!K15*Vypocty!$V$4, 0)</f>
        <v>0</v>
      </c>
      <c r="AE15" s="197">
        <f>IF(Vypocty!$V$3&gt;0, Vypocty!L15*Vypocty!$V$4, 0)</f>
        <v>0</v>
      </c>
      <c r="AF15" s="197">
        <f>IF(Vypocty!$V$3&gt;0, Vypocty!M15*Vypocty!$V$4, 0)</f>
        <v>0</v>
      </c>
      <c r="AG15" s="197">
        <f>IF(Vypocty!$V$3&gt;0, Vypocty!N15*Vypocty!$V$4, 0)</f>
        <v>0</v>
      </c>
      <c r="AH15" s="197">
        <f>IF(Vypocty!$V$3&gt;0, Vypocty!O15*Vypocty!$V$4, 0)</f>
        <v>0</v>
      </c>
      <c r="AI15" s="197">
        <f>IF(Vypocty!$V$3&gt;0, Vypocty!P15*Vypocty!$V$4, 0)</f>
        <v>0</v>
      </c>
      <c r="AJ15" s="216">
        <f>IF(Vypocty!$V$3&gt;0, Vypocty!Q15*Vypocty!$V$4, 0)</f>
        <v>0</v>
      </c>
      <c r="AK15" s="216">
        <f>IF(Vypocty!$V$3&gt;0, Vypocty!R15*Vypocty!$V$4, 0)</f>
        <v>0</v>
      </c>
      <c r="AL15" s="216">
        <f>IF(Vypocty!$V$3&gt;0, Vypocty!S15*Vypocty!$V$4, 0)</f>
        <v>0</v>
      </c>
      <c r="AM15" s="202">
        <f>IF(Vypocty!$V$3&gt;0, Vypocty!T15*Vypocty!$V$4, 0)</f>
        <v>0</v>
      </c>
    </row>
    <row r="16" spans="1:39" x14ac:dyDescent="0.2">
      <c r="A16" s="10">
        <v>5</v>
      </c>
      <c r="B16" s="57"/>
      <c r="C16" s="58"/>
      <c r="D16" s="58"/>
      <c r="E16" s="58"/>
      <c r="F16" s="58"/>
      <c r="G16" s="58"/>
      <c r="H16" s="58"/>
      <c r="I16" s="58"/>
      <c r="J16" s="64"/>
      <c r="K16" s="64"/>
      <c r="L16" s="182"/>
      <c r="M16" s="182"/>
      <c r="N16" s="182"/>
      <c r="O16" s="182"/>
      <c r="P16" s="182"/>
      <c r="Q16" s="182"/>
      <c r="R16" s="182"/>
      <c r="S16" s="182"/>
      <c r="T16" s="182"/>
      <c r="U16" s="201">
        <f>IF(Vypocty!$V$3&gt;0, Vypocty!B16*Vypocty!$V$4, 0)</f>
        <v>0</v>
      </c>
      <c r="V16" s="197">
        <f>IF(Vypocty!$V$3&gt;0, Vypocty!C16*Vypocty!$V$4, 0)</f>
        <v>0</v>
      </c>
      <c r="W16" s="197">
        <f>IF(Vypocty!$V$3&gt;0, Vypocty!D16*Vypocty!$V$4, 0)</f>
        <v>0</v>
      </c>
      <c r="X16" s="197">
        <f>IF(Vypocty!$V$3&gt;0, Vypocty!E16*Vypocty!$V$4, 0)</f>
        <v>0</v>
      </c>
      <c r="Y16" s="197">
        <f>IF(Vypocty!$V$3&gt;0, Vypocty!F16*Vypocty!$V$4, 0)</f>
        <v>0</v>
      </c>
      <c r="Z16" s="197">
        <f>IF(Vypocty!$V$3&gt;0, Vypocty!G16*Vypocty!$V$4, 0)</f>
        <v>0</v>
      </c>
      <c r="AA16" s="197">
        <f>IF(Vypocty!$V$3&gt;0, Vypocty!H16*Vypocty!$V$4, 0)</f>
        <v>0</v>
      </c>
      <c r="AB16" s="197">
        <f>IF(Vypocty!$V$3&gt;0, Vypocty!I16*Vypocty!$V$4, 0)</f>
        <v>0</v>
      </c>
      <c r="AC16" s="197">
        <f>IF(Vypocty!$V$3&gt;0, Vypocty!J16*Vypocty!$V$4, 0)</f>
        <v>0</v>
      </c>
      <c r="AD16" s="197">
        <f>IF(Vypocty!$V$3&gt;0, Vypocty!K16*Vypocty!$V$4, 0)</f>
        <v>0</v>
      </c>
      <c r="AE16" s="197">
        <f>IF(Vypocty!$V$3&gt;0, Vypocty!L16*Vypocty!$V$4, 0)</f>
        <v>0</v>
      </c>
      <c r="AF16" s="197">
        <f>IF(Vypocty!$V$3&gt;0, Vypocty!M16*Vypocty!$V$4, 0)</f>
        <v>0</v>
      </c>
      <c r="AG16" s="197">
        <f>IF(Vypocty!$V$3&gt;0, Vypocty!N16*Vypocty!$V$4, 0)</f>
        <v>0</v>
      </c>
      <c r="AH16" s="197">
        <f>IF(Vypocty!$V$3&gt;0, Vypocty!O16*Vypocty!$V$4, 0)</f>
        <v>0</v>
      </c>
      <c r="AI16" s="197">
        <f>IF(Vypocty!$V$3&gt;0, Vypocty!P16*Vypocty!$V$4, 0)</f>
        <v>0</v>
      </c>
      <c r="AJ16" s="216">
        <f>IF(Vypocty!$V$3&gt;0, Vypocty!Q16*Vypocty!$V$4, 0)</f>
        <v>0</v>
      </c>
      <c r="AK16" s="216">
        <f>IF(Vypocty!$V$3&gt;0, Vypocty!R16*Vypocty!$V$4, 0)</f>
        <v>0</v>
      </c>
      <c r="AL16" s="216">
        <f>IF(Vypocty!$V$3&gt;0, Vypocty!S16*Vypocty!$V$4, 0)</f>
        <v>0</v>
      </c>
      <c r="AM16" s="202">
        <f>IF(Vypocty!$V$3&gt;0, Vypocty!T16*Vypocty!$V$4, 0)</f>
        <v>0</v>
      </c>
    </row>
    <row r="17" spans="1:39" x14ac:dyDescent="0.2">
      <c r="A17" s="10">
        <v>6</v>
      </c>
      <c r="B17" s="55"/>
      <c r="C17" s="56"/>
      <c r="D17" s="56"/>
      <c r="E17" s="56"/>
      <c r="F17" s="56"/>
      <c r="G17" s="56"/>
      <c r="H17" s="56"/>
      <c r="I17" s="56"/>
      <c r="J17" s="63"/>
      <c r="K17" s="63"/>
      <c r="L17" s="181"/>
      <c r="M17" s="181"/>
      <c r="N17" s="181"/>
      <c r="O17" s="181"/>
      <c r="P17" s="181"/>
      <c r="Q17" s="181"/>
      <c r="R17" s="181"/>
      <c r="S17" s="181"/>
      <c r="T17" s="181"/>
      <c r="U17" s="201">
        <f>IF(Vypocty!$V$3&gt;0, Vypocty!B17*Vypocty!$V$4, 0)</f>
        <v>0</v>
      </c>
      <c r="V17" s="197">
        <f>IF(Vypocty!$V$3&gt;0, Vypocty!C17*Vypocty!$V$4, 0)</f>
        <v>0</v>
      </c>
      <c r="W17" s="197">
        <f>IF(Vypocty!$V$3&gt;0, Vypocty!D17*Vypocty!$V$4, 0)</f>
        <v>0</v>
      </c>
      <c r="X17" s="197">
        <f>IF(Vypocty!$V$3&gt;0, Vypocty!E17*Vypocty!$V$4, 0)</f>
        <v>0</v>
      </c>
      <c r="Y17" s="197">
        <f>IF(Vypocty!$V$3&gt;0, Vypocty!F17*Vypocty!$V$4, 0)</f>
        <v>0</v>
      </c>
      <c r="Z17" s="197">
        <f>IF(Vypocty!$V$3&gt;0, Vypocty!G17*Vypocty!$V$4, 0)</f>
        <v>0</v>
      </c>
      <c r="AA17" s="197">
        <f>IF(Vypocty!$V$3&gt;0, Vypocty!H17*Vypocty!$V$4, 0)</f>
        <v>0</v>
      </c>
      <c r="AB17" s="197">
        <f>IF(Vypocty!$V$3&gt;0, Vypocty!I17*Vypocty!$V$4, 0)</f>
        <v>0</v>
      </c>
      <c r="AC17" s="197">
        <f>IF(Vypocty!$V$3&gt;0, Vypocty!J17*Vypocty!$V$4, 0)</f>
        <v>0</v>
      </c>
      <c r="AD17" s="197">
        <f>IF(Vypocty!$V$3&gt;0, Vypocty!K17*Vypocty!$V$4, 0)</f>
        <v>0</v>
      </c>
      <c r="AE17" s="197">
        <f>IF(Vypocty!$V$3&gt;0, Vypocty!L17*Vypocty!$V$4, 0)</f>
        <v>0</v>
      </c>
      <c r="AF17" s="197">
        <f>IF(Vypocty!$V$3&gt;0, Vypocty!M17*Vypocty!$V$4, 0)</f>
        <v>0</v>
      </c>
      <c r="AG17" s="197">
        <f>IF(Vypocty!$V$3&gt;0, Vypocty!N17*Vypocty!$V$4, 0)</f>
        <v>0</v>
      </c>
      <c r="AH17" s="197">
        <f>IF(Vypocty!$V$3&gt;0, Vypocty!O17*Vypocty!$V$4, 0)</f>
        <v>0</v>
      </c>
      <c r="AI17" s="197">
        <f>IF(Vypocty!$V$3&gt;0, Vypocty!P17*Vypocty!$V$4, 0)</f>
        <v>0</v>
      </c>
      <c r="AJ17" s="216">
        <f>IF(Vypocty!$V$3&gt;0, Vypocty!Q17*Vypocty!$V$4, 0)</f>
        <v>0</v>
      </c>
      <c r="AK17" s="216">
        <f>IF(Vypocty!$V$3&gt;0, Vypocty!R17*Vypocty!$V$4, 0)</f>
        <v>0</v>
      </c>
      <c r="AL17" s="216">
        <f>IF(Vypocty!$V$3&gt;0, Vypocty!S17*Vypocty!$V$4, 0)</f>
        <v>0</v>
      </c>
      <c r="AM17" s="202">
        <f>IF(Vypocty!$V$3&gt;0, Vypocty!T17*Vypocty!$V$4, 0)</f>
        <v>0</v>
      </c>
    </row>
    <row r="18" spans="1:39" x14ac:dyDescent="0.2">
      <c r="A18" s="10">
        <v>7</v>
      </c>
      <c r="B18" s="57"/>
      <c r="C18" s="58"/>
      <c r="D18" s="58"/>
      <c r="E18" s="58"/>
      <c r="F18" s="58"/>
      <c r="G18" s="58"/>
      <c r="H18" s="58"/>
      <c r="I18" s="58"/>
      <c r="J18" s="64"/>
      <c r="K18" s="64"/>
      <c r="L18" s="182"/>
      <c r="M18" s="182"/>
      <c r="N18" s="182"/>
      <c r="O18" s="182"/>
      <c r="P18" s="182"/>
      <c r="Q18" s="182"/>
      <c r="R18" s="182"/>
      <c r="S18" s="182"/>
      <c r="T18" s="182"/>
      <c r="U18" s="201">
        <f>IF(Vypocty!$V$3&gt;0, Vypocty!B18*Vypocty!$V$4, 0)</f>
        <v>0</v>
      </c>
      <c r="V18" s="197">
        <f>IF(Vypocty!$V$3&gt;0, Vypocty!C18*Vypocty!$V$4, 0)</f>
        <v>0</v>
      </c>
      <c r="W18" s="197">
        <f>IF(Vypocty!$V$3&gt;0, Vypocty!D18*Vypocty!$V$4, 0)</f>
        <v>0</v>
      </c>
      <c r="X18" s="197">
        <f>IF(Vypocty!$V$3&gt;0, Vypocty!E18*Vypocty!$V$4, 0)</f>
        <v>0</v>
      </c>
      <c r="Y18" s="197">
        <f>IF(Vypocty!$V$3&gt;0, Vypocty!F18*Vypocty!$V$4, 0)</f>
        <v>0</v>
      </c>
      <c r="Z18" s="197">
        <f>IF(Vypocty!$V$3&gt;0, Vypocty!G18*Vypocty!$V$4, 0)</f>
        <v>0</v>
      </c>
      <c r="AA18" s="197">
        <f>IF(Vypocty!$V$3&gt;0, Vypocty!H18*Vypocty!$V$4, 0)</f>
        <v>0</v>
      </c>
      <c r="AB18" s="197">
        <f>IF(Vypocty!$V$3&gt;0, Vypocty!I18*Vypocty!$V$4, 0)</f>
        <v>0</v>
      </c>
      <c r="AC18" s="197">
        <f>IF(Vypocty!$V$3&gt;0, Vypocty!J18*Vypocty!$V$4, 0)</f>
        <v>0</v>
      </c>
      <c r="AD18" s="197">
        <f>IF(Vypocty!$V$3&gt;0, Vypocty!K18*Vypocty!$V$4, 0)</f>
        <v>0</v>
      </c>
      <c r="AE18" s="197">
        <f>IF(Vypocty!$V$3&gt;0, Vypocty!L18*Vypocty!$V$4, 0)</f>
        <v>0</v>
      </c>
      <c r="AF18" s="197">
        <f>IF(Vypocty!$V$3&gt;0, Vypocty!M18*Vypocty!$V$4, 0)</f>
        <v>0</v>
      </c>
      <c r="AG18" s="197">
        <f>IF(Vypocty!$V$3&gt;0, Vypocty!N18*Vypocty!$V$4, 0)</f>
        <v>0</v>
      </c>
      <c r="AH18" s="197">
        <f>IF(Vypocty!$V$3&gt;0, Vypocty!O18*Vypocty!$V$4, 0)</f>
        <v>0</v>
      </c>
      <c r="AI18" s="197">
        <f>IF(Vypocty!$V$3&gt;0, Vypocty!P18*Vypocty!$V$4, 0)</f>
        <v>0</v>
      </c>
      <c r="AJ18" s="216">
        <f>IF(Vypocty!$V$3&gt;0, Vypocty!Q18*Vypocty!$V$4, 0)</f>
        <v>0</v>
      </c>
      <c r="AK18" s="216">
        <f>IF(Vypocty!$V$3&gt;0, Vypocty!R18*Vypocty!$V$4, 0)</f>
        <v>0</v>
      </c>
      <c r="AL18" s="216">
        <f>IF(Vypocty!$V$3&gt;0, Vypocty!S18*Vypocty!$V$4, 0)</f>
        <v>0</v>
      </c>
      <c r="AM18" s="202">
        <f>IF(Vypocty!$V$3&gt;0, Vypocty!T18*Vypocty!$V$4, 0)</f>
        <v>0</v>
      </c>
    </row>
    <row r="19" spans="1:39" x14ac:dyDescent="0.2">
      <c r="A19" s="10">
        <v>8</v>
      </c>
      <c r="B19" s="55"/>
      <c r="C19" s="56"/>
      <c r="D19" s="56"/>
      <c r="E19" s="56"/>
      <c r="F19" s="56"/>
      <c r="G19" s="56"/>
      <c r="H19" s="56"/>
      <c r="I19" s="56"/>
      <c r="J19" s="63"/>
      <c r="K19" s="63"/>
      <c r="L19" s="181"/>
      <c r="M19" s="181"/>
      <c r="N19" s="181"/>
      <c r="O19" s="181"/>
      <c r="P19" s="181"/>
      <c r="Q19" s="181"/>
      <c r="R19" s="181"/>
      <c r="S19" s="181"/>
      <c r="T19" s="181"/>
      <c r="U19" s="201">
        <f>IF(Vypocty!$V$3&gt;0, Vypocty!B19*Vypocty!$V$4, 0)</f>
        <v>0</v>
      </c>
      <c r="V19" s="197">
        <f>IF(Vypocty!$V$3&gt;0, Vypocty!C19*Vypocty!$V$4, 0)</f>
        <v>0</v>
      </c>
      <c r="W19" s="197">
        <f>IF(Vypocty!$V$3&gt;0, Vypocty!D19*Vypocty!$V$4, 0)</f>
        <v>0</v>
      </c>
      <c r="X19" s="197">
        <f>IF(Vypocty!$V$3&gt;0, Vypocty!E19*Vypocty!$V$4, 0)</f>
        <v>0</v>
      </c>
      <c r="Y19" s="197">
        <f>IF(Vypocty!$V$3&gt;0, Vypocty!F19*Vypocty!$V$4, 0)</f>
        <v>0</v>
      </c>
      <c r="Z19" s="197">
        <f>IF(Vypocty!$V$3&gt;0, Vypocty!G19*Vypocty!$V$4, 0)</f>
        <v>0</v>
      </c>
      <c r="AA19" s="197">
        <f>IF(Vypocty!$V$3&gt;0, Vypocty!H19*Vypocty!$V$4, 0)</f>
        <v>0</v>
      </c>
      <c r="AB19" s="197">
        <f>IF(Vypocty!$V$3&gt;0, Vypocty!I19*Vypocty!$V$4, 0)</f>
        <v>0</v>
      </c>
      <c r="AC19" s="197">
        <f>IF(Vypocty!$V$3&gt;0, Vypocty!J19*Vypocty!$V$4, 0)</f>
        <v>0</v>
      </c>
      <c r="AD19" s="197">
        <f>IF(Vypocty!$V$3&gt;0, Vypocty!K19*Vypocty!$V$4, 0)</f>
        <v>0</v>
      </c>
      <c r="AE19" s="197">
        <f>IF(Vypocty!$V$3&gt;0, Vypocty!L19*Vypocty!$V$4, 0)</f>
        <v>0</v>
      </c>
      <c r="AF19" s="197">
        <f>IF(Vypocty!$V$3&gt;0, Vypocty!M19*Vypocty!$V$4, 0)</f>
        <v>0</v>
      </c>
      <c r="AG19" s="197">
        <f>IF(Vypocty!$V$3&gt;0, Vypocty!N19*Vypocty!$V$4, 0)</f>
        <v>0</v>
      </c>
      <c r="AH19" s="197">
        <f>IF(Vypocty!$V$3&gt;0, Vypocty!O19*Vypocty!$V$4, 0)</f>
        <v>0</v>
      </c>
      <c r="AI19" s="197">
        <f>IF(Vypocty!$V$3&gt;0, Vypocty!P19*Vypocty!$V$4, 0)</f>
        <v>0</v>
      </c>
      <c r="AJ19" s="216">
        <f>IF(Vypocty!$V$3&gt;0, Vypocty!Q19*Vypocty!$V$4, 0)</f>
        <v>0</v>
      </c>
      <c r="AK19" s="216">
        <f>IF(Vypocty!$V$3&gt;0, Vypocty!R19*Vypocty!$V$4, 0)</f>
        <v>0</v>
      </c>
      <c r="AL19" s="216">
        <f>IF(Vypocty!$V$3&gt;0, Vypocty!S19*Vypocty!$V$4, 0)</f>
        <v>0</v>
      </c>
      <c r="AM19" s="202">
        <f>IF(Vypocty!$V$3&gt;0, Vypocty!T19*Vypocty!$V$4, 0)</f>
        <v>0</v>
      </c>
    </row>
    <row r="20" spans="1:39" x14ac:dyDescent="0.2">
      <c r="A20" s="10">
        <v>9</v>
      </c>
      <c r="B20" s="57"/>
      <c r="C20" s="58"/>
      <c r="D20" s="58"/>
      <c r="E20" s="58"/>
      <c r="F20" s="58"/>
      <c r="G20" s="58"/>
      <c r="H20" s="58"/>
      <c r="I20" s="58"/>
      <c r="J20" s="64"/>
      <c r="K20" s="64"/>
      <c r="L20" s="182"/>
      <c r="M20" s="182"/>
      <c r="N20" s="182"/>
      <c r="O20" s="182"/>
      <c r="P20" s="182"/>
      <c r="Q20" s="182"/>
      <c r="R20" s="182"/>
      <c r="S20" s="182"/>
      <c r="T20" s="182"/>
      <c r="U20" s="201">
        <f>IF(Vypocty!$V$3&gt;0, Vypocty!B20*Vypocty!$V$4, 0)</f>
        <v>0</v>
      </c>
      <c r="V20" s="197">
        <f>IF(Vypocty!$V$3&gt;0, Vypocty!C20*Vypocty!$V$4, 0)</f>
        <v>0</v>
      </c>
      <c r="W20" s="197">
        <f>IF(Vypocty!$V$3&gt;0, Vypocty!D20*Vypocty!$V$4, 0)</f>
        <v>0</v>
      </c>
      <c r="X20" s="197">
        <f>IF(Vypocty!$V$3&gt;0, Vypocty!E20*Vypocty!$V$4, 0)</f>
        <v>0</v>
      </c>
      <c r="Y20" s="197">
        <f>IF(Vypocty!$V$3&gt;0, Vypocty!F20*Vypocty!$V$4, 0)</f>
        <v>0</v>
      </c>
      <c r="Z20" s="197">
        <f>IF(Vypocty!$V$3&gt;0, Vypocty!G20*Vypocty!$V$4, 0)</f>
        <v>0</v>
      </c>
      <c r="AA20" s="197">
        <f>IF(Vypocty!$V$3&gt;0, Vypocty!H20*Vypocty!$V$4, 0)</f>
        <v>0</v>
      </c>
      <c r="AB20" s="197">
        <f>IF(Vypocty!$V$3&gt;0, Vypocty!I20*Vypocty!$V$4, 0)</f>
        <v>0</v>
      </c>
      <c r="AC20" s="197">
        <f>IF(Vypocty!$V$3&gt;0, Vypocty!J20*Vypocty!$V$4, 0)</f>
        <v>0</v>
      </c>
      <c r="AD20" s="197">
        <f>IF(Vypocty!$V$3&gt;0, Vypocty!K20*Vypocty!$V$4, 0)</f>
        <v>0</v>
      </c>
      <c r="AE20" s="197">
        <f>IF(Vypocty!$V$3&gt;0, Vypocty!L20*Vypocty!$V$4, 0)</f>
        <v>0</v>
      </c>
      <c r="AF20" s="197">
        <f>IF(Vypocty!$V$3&gt;0, Vypocty!M20*Vypocty!$V$4, 0)</f>
        <v>0</v>
      </c>
      <c r="AG20" s="197">
        <f>IF(Vypocty!$V$3&gt;0, Vypocty!N20*Vypocty!$V$4, 0)</f>
        <v>0</v>
      </c>
      <c r="AH20" s="197">
        <f>IF(Vypocty!$V$3&gt;0, Vypocty!O20*Vypocty!$V$4, 0)</f>
        <v>0</v>
      </c>
      <c r="AI20" s="197">
        <f>IF(Vypocty!$V$3&gt;0, Vypocty!P20*Vypocty!$V$4, 0)</f>
        <v>0</v>
      </c>
      <c r="AJ20" s="216">
        <f>IF(Vypocty!$V$3&gt;0, Vypocty!Q20*Vypocty!$V$4, 0)</f>
        <v>0</v>
      </c>
      <c r="AK20" s="216">
        <f>IF(Vypocty!$V$3&gt;0, Vypocty!R20*Vypocty!$V$4, 0)</f>
        <v>0</v>
      </c>
      <c r="AL20" s="216">
        <f>IF(Vypocty!$V$3&gt;0, Vypocty!S20*Vypocty!$V$4, 0)</f>
        <v>0</v>
      </c>
      <c r="AM20" s="202">
        <f>IF(Vypocty!$V$3&gt;0, Vypocty!T20*Vypocty!$V$4, 0)</f>
        <v>0</v>
      </c>
    </row>
    <row r="21" spans="1:39" x14ac:dyDescent="0.2">
      <c r="A21" s="10">
        <v>10</v>
      </c>
      <c r="B21" s="55"/>
      <c r="C21" s="56"/>
      <c r="D21" s="56"/>
      <c r="E21" s="56"/>
      <c r="F21" s="56"/>
      <c r="G21" s="56"/>
      <c r="H21" s="56"/>
      <c r="I21" s="56"/>
      <c r="J21" s="63"/>
      <c r="K21" s="63"/>
      <c r="L21" s="181"/>
      <c r="M21" s="181"/>
      <c r="N21" s="181"/>
      <c r="O21" s="181"/>
      <c r="P21" s="181"/>
      <c r="Q21" s="181"/>
      <c r="R21" s="181"/>
      <c r="S21" s="181"/>
      <c r="T21" s="181"/>
      <c r="U21" s="201">
        <f>IF(Vypocty!$V$3&gt;0, Vypocty!B21*Vypocty!$V$4, 0)</f>
        <v>0</v>
      </c>
      <c r="V21" s="197">
        <f>IF(Vypocty!$V$3&gt;0, Vypocty!C21*Vypocty!$V$4, 0)</f>
        <v>0</v>
      </c>
      <c r="W21" s="197">
        <f>IF(Vypocty!$V$3&gt;0, Vypocty!D21*Vypocty!$V$4, 0)</f>
        <v>0</v>
      </c>
      <c r="X21" s="197">
        <f>IF(Vypocty!$V$3&gt;0, Vypocty!E21*Vypocty!$V$4, 0)</f>
        <v>0</v>
      </c>
      <c r="Y21" s="197">
        <f>IF(Vypocty!$V$3&gt;0, Vypocty!F21*Vypocty!$V$4, 0)</f>
        <v>0</v>
      </c>
      <c r="Z21" s="197">
        <f>IF(Vypocty!$V$3&gt;0, Vypocty!G21*Vypocty!$V$4, 0)</f>
        <v>0</v>
      </c>
      <c r="AA21" s="197">
        <f>IF(Vypocty!$V$3&gt;0, Vypocty!H21*Vypocty!$V$4, 0)</f>
        <v>0</v>
      </c>
      <c r="AB21" s="197">
        <f>IF(Vypocty!$V$3&gt;0, Vypocty!I21*Vypocty!$V$4, 0)</f>
        <v>0</v>
      </c>
      <c r="AC21" s="197">
        <f>IF(Vypocty!$V$3&gt;0, Vypocty!J21*Vypocty!$V$4, 0)</f>
        <v>0</v>
      </c>
      <c r="AD21" s="197">
        <f>IF(Vypocty!$V$3&gt;0, Vypocty!K21*Vypocty!$V$4, 0)</f>
        <v>0</v>
      </c>
      <c r="AE21" s="197">
        <f>IF(Vypocty!$V$3&gt;0, Vypocty!L21*Vypocty!$V$4, 0)</f>
        <v>0</v>
      </c>
      <c r="AF21" s="197">
        <f>IF(Vypocty!$V$3&gt;0, Vypocty!M21*Vypocty!$V$4, 0)</f>
        <v>0</v>
      </c>
      <c r="AG21" s="197">
        <f>IF(Vypocty!$V$3&gt;0, Vypocty!N21*Vypocty!$V$4, 0)</f>
        <v>0</v>
      </c>
      <c r="AH21" s="197">
        <f>IF(Vypocty!$V$3&gt;0, Vypocty!O21*Vypocty!$V$4, 0)</f>
        <v>0</v>
      </c>
      <c r="AI21" s="197">
        <f>IF(Vypocty!$V$3&gt;0, Vypocty!P21*Vypocty!$V$4, 0)</f>
        <v>0</v>
      </c>
      <c r="AJ21" s="216">
        <f>IF(Vypocty!$V$3&gt;0, Vypocty!Q21*Vypocty!$V$4, 0)</f>
        <v>0</v>
      </c>
      <c r="AK21" s="216">
        <f>IF(Vypocty!$V$3&gt;0, Vypocty!R21*Vypocty!$V$4, 0)</f>
        <v>0</v>
      </c>
      <c r="AL21" s="216">
        <f>IF(Vypocty!$V$3&gt;0, Vypocty!S21*Vypocty!$V$4, 0)</f>
        <v>0</v>
      </c>
      <c r="AM21" s="202">
        <f>IF(Vypocty!$V$3&gt;0, Vypocty!T21*Vypocty!$V$4, 0)</f>
        <v>0</v>
      </c>
    </row>
    <row r="22" spans="1:39" x14ac:dyDescent="0.2">
      <c r="A22" s="10">
        <v>11</v>
      </c>
      <c r="B22" s="57"/>
      <c r="C22" s="58"/>
      <c r="D22" s="58"/>
      <c r="E22" s="58"/>
      <c r="F22" s="58"/>
      <c r="G22" s="58"/>
      <c r="H22" s="58"/>
      <c r="I22" s="58"/>
      <c r="J22" s="64"/>
      <c r="K22" s="64"/>
      <c r="L22" s="182"/>
      <c r="M22" s="182"/>
      <c r="N22" s="182"/>
      <c r="O22" s="182"/>
      <c r="P22" s="182"/>
      <c r="Q22" s="182"/>
      <c r="R22" s="182"/>
      <c r="S22" s="182"/>
      <c r="T22" s="182"/>
      <c r="U22" s="201">
        <f>IF(Vypocty!$V$3&gt;0, Vypocty!B22*Vypocty!$V$4, 0)</f>
        <v>0</v>
      </c>
      <c r="V22" s="197">
        <f>IF(Vypocty!$V$3&gt;0, Vypocty!C22*Vypocty!$V$4, 0)</f>
        <v>0</v>
      </c>
      <c r="W22" s="197">
        <f>IF(Vypocty!$V$3&gt;0, Vypocty!D22*Vypocty!$V$4, 0)</f>
        <v>0</v>
      </c>
      <c r="X22" s="197">
        <f>IF(Vypocty!$V$3&gt;0, Vypocty!E22*Vypocty!$V$4, 0)</f>
        <v>0</v>
      </c>
      <c r="Y22" s="197">
        <f>IF(Vypocty!$V$3&gt;0, Vypocty!F22*Vypocty!$V$4, 0)</f>
        <v>0</v>
      </c>
      <c r="Z22" s="197">
        <f>IF(Vypocty!$V$3&gt;0, Vypocty!G22*Vypocty!$V$4, 0)</f>
        <v>0</v>
      </c>
      <c r="AA22" s="197">
        <f>IF(Vypocty!$V$3&gt;0, Vypocty!H22*Vypocty!$V$4, 0)</f>
        <v>0</v>
      </c>
      <c r="AB22" s="197">
        <f>IF(Vypocty!$V$3&gt;0, Vypocty!I22*Vypocty!$V$4, 0)</f>
        <v>0</v>
      </c>
      <c r="AC22" s="197">
        <f>IF(Vypocty!$V$3&gt;0, Vypocty!J22*Vypocty!$V$4, 0)</f>
        <v>0</v>
      </c>
      <c r="AD22" s="197">
        <f>IF(Vypocty!$V$3&gt;0, Vypocty!K22*Vypocty!$V$4, 0)</f>
        <v>0</v>
      </c>
      <c r="AE22" s="197">
        <f>IF(Vypocty!$V$3&gt;0, Vypocty!L22*Vypocty!$V$4, 0)</f>
        <v>0</v>
      </c>
      <c r="AF22" s="197">
        <f>IF(Vypocty!$V$3&gt;0, Vypocty!M22*Vypocty!$V$4, 0)</f>
        <v>0</v>
      </c>
      <c r="AG22" s="197">
        <f>IF(Vypocty!$V$3&gt;0, Vypocty!N22*Vypocty!$V$4, 0)</f>
        <v>0</v>
      </c>
      <c r="AH22" s="197">
        <f>IF(Vypocty!$V$3&gt;0, Vypocty!O22*Vypocty!$V$4, 0)</f>
        <v>0</v>
      </c>
      <c r="AI22" s="197">
        <f>IF(Vypocty!$V$3&gt;0, Vypocty!P22*Vypocty!$V$4, 0)</f>
        <v>0</v>
      </c>
      <c r="AJ22" s="216">
        <f>IF(Vypocty!$V$3&gt;0, Vypocty!Q22*Vypocty!$V$4, 0)</f>
        <v>0</v>
      </c>
      <c r="AK22" s="216">
        <f>IF(Vypocty!$V$3&gt;0, Vypocty!R22*Vypocty!$V$4, 0)</f>
        <v>0</v>
      </c>
      <c r="AL22" s="216">
        <f>IF(Vypocty!$V$3&gt;0, Vypocty!S22*Vypocty!$V$4, 0)</f>
        <v>0</v>
      </c>
      <c r="AM22" s="202">
        <f>IF(Vypocty!$V$3&gt;0, Vypocty!T22*Vypocty!$V$4, 0)</f>
        <v>0</v>
      </c>
    </row>
    <row r="23" spans="1:39" x14ac:dyDescent="0.2">
      <c r="A23" s="10">
        <v>12</v>
      </c>
      <c r="B23" s="55"/>
      <c r="C23" s="56"/>
      <c r="D23" s="56"/>
      <c r="E23" s="56"/>
      <c r="F23" s="56"/>
      <c r="G23" s="56"/>
      <c r="H23" s="56"/>
      <c r="I23" s="56"/>
      <c r="J23" s="63"/>
      <c r="K23" s="63"/>
      <c r="L23" s="181"/>
      <c r="M23" s="181"/>
      <c r="N23" s="181"/>
      <c r="O23" s="181"/>
      <c r="P23" s="181"/>
      <c r="Q23" s="181"/>
      <c r="R23" s="181"/>
      <c r="S23" s="181"/>
      <c r="T23" s="181"/>
      <c r="U23" s="201">
        <f>IF(Vypocty!$V$3&gt;0, Vypocty!B23*Vypocty!$V$4, 0)</f>
        <v>0</v>
      </c>
      <c r="V23" s="197">
        <f>IF(Vypocty!$V$3&gt;0, Vypocty!C23*Vypocty!$V$4, 0)</f>
        <v>0</v>
      </c>
      <c r="W23" s="197">
        <f>IF(Vypocty!$V$3&gt;0, Vypocty!D23*Vypocty!$V$4, 0)</f>
        <v>0</v>
      </c>
      <c r="X23" s="197">
        <f>IF(Vypocty!$V$3&gt;0, Vypocty!E23*Vypocty!$V$4, 0)</f>
        <v>0</v>
      </c>
      <c r="Y23" s="197">
        <f>IF(Vypocty!$V$3&gt;0, Vypocty!F23*Vypocty!$V$4, 0)</f>
        <v>0</v>
      </c>
      <c r="Z23" s="197">
        <f>IF(Vypocty!$V$3&gt;0, Vypocty!G23*Vypocty!$V$4, 0)</f>
        <v>0</v>
      </c>
      <c r="AA23" s="197">
        <f>IF(Vypocty!$V$3&gt;0, Vypocty!H23*Vypocty!$V$4, 0)</f>
        <v>0</v>
      </c>
      <c r="AB23" s="197">
        <f>IF(Vypocty!$V$3&gt;0, Vypocty!I23*Vypocty!$V$4, 0)</f>
        <v>0</v>
      </c>
      <c r="AC23" s="197">
        <f>IF(Vypocty!$V$3&gt;0, Vypocty!J23*Vypocty!$V$4, 0)</f>
        <v>0</v>
      </c>
      <c r="AD23" s="197">
        <f>IF(Vypocty!$V$3&gt;0, Vypocty!K23*Vypocty!$V$4, 0)</f>
        <v>0</v>
      </c>
      <c r="AE23" s="197">
        <f>IF(Vypocty!$V$3&gt;0, Vypocty!L23*Vypocty!$V$4, 0)</f>
        <v>0</v>
      </c>
      <c r="AF23" s="197">
        <f>IF(Vypocty!$V$3&gt;0, Vypocty!M23*Vypocty!$V$4, 0)</f>
        <v>0</v>
      </c>
      <c r="AG23" s="197">
        <f>IF(Vypocty!$V$3&gt;0, Vypocty!N23*Vypocty!$V$4, 0)</f>
        <v>0</v>
      </c>
      <c r="AH23" s="197">
        <f>IF(Vypocty!$V$3&gt;0, Vypocty!O23*Vypocty!$V$4, 0)</f>
        <v>0</v>
      </c>
      <c r="AI23" s="197">
        <f>IF(Vypocty!$V$3&gt;0, Vypocty!P23*Vypocty!$V$4, 0)</f>
        <v>0</v>
      </c>
      <c r="AJ23" s="216">
        <f>IF(Vypocty!$V$3&gt;0, Vypocty!Q23*Vypocty!$V$4, 0)</f>
        <v>0</v>
      </c>
      <c r="AK23" s="216">
        <f>IF(Vypocty!$V$3&gt;0, Vypocty!R23*Vypocty!$V$4, 0)</f>
        <v>0</v>
      </c>
      <c r="AL23" s="216">
        <f>IF(Vypocty!$V$3&gt;0, Vypocty!S23*Vypocty!$V$4, 0)</f>
        <v>0</v>
      </c>
      <c r="AM23" s="202">
        <f>IF(Vypocty!$V$3&gt;0, Vypocty!T23*Vypocty!$V$4, 0)</f>
        <v>0</v>
      </c>
    </row>
    <row r="24" spans="1:39" x14ac:dyDescent="0.2">
      <c r="A24" s="10">
        <v>13</v>
      </c>
      <c r="B24" s="57"/>
      <c r="C24" s="58"/>
      <c r="D24" s="58"/>
      <c r="E24" s="58"/>
      <c r="F24" s="58"/>
      <c r="G24" s="58"/>
      <c r="H24" s="58"/>
      <c r="I24" s="58"/>
      <c r="J24" s="64"/>
      <c r="K24" s="64"/>
      <c r="L24" s="182"/>
      <c r="M24" s="182"/>
      <c r="N24" s="182"/>
      <c r="O24" s="182"/>
      <c r="P24" s="182"/>
      <c r="Q24" s="182"/>
      <c r="R24" s="182"/>
      <c r="S24" s="182"/>
      <c r="T24" s="182"/>
      <c r="U24" s="201">
        <f>IF(Vypocty!$V$3&gt;0, Vypocty!B24*Vypocty!$V$4, 0)</f>
        <v>0</v>
      </c>
      <c r="V24" s="197">
        <f>IF(Vypocty!$V$3&gt;0, Vypocty!C24*Vypocty!$V$4, 0)</f>
        <v>0</v>
      </c>
      <c r="W24" s="197">
        <f>IF(Vypocty!$V$3&gt;0, Vypocty!D24*Vypocty!$V$4, 0)</f>
        <v>0</v>
      </c>
      <c r="X24" s="197">
        <f>IF(Vypocty!$V$3&gt;0, Vypocty!E24*Vypocty!$V$4, 0)</f>
        <v>0</v>
      </c>
      <c r="Y24" s="197">
        <f>IF(Vypocty!$V$3&gt;0, Vypocty!F24*Vypocty!$V$4, 0)</f>
        <v>0</v>
      </c>
      <c r="Z24" s="197">
        <f>IF(Vypocty!$V$3&gt;0, Vypocty!G24*Vypocty!$V$4, 0)</f>
        <v>0</v>
      </c>
      <c r="AA24" s="197">
        <f>IF(Vypocty!$V$3&gt;0, Vypocty!H24*Vypocty!$V$4, 0)</f>
        <v>0</v>
      </c>
      <c r="AB24" s="197">
        <f>IF(Vypocty!$V$3&gt;0, Vypocty!I24*Vypocty!$V$4, 0)</f>
        <v>0</v>
      </c>
      <c r="AC24" s="197">
        <f>IF(Vypocty!$V$3&gt;0, Vypocty!J24*Vypocty!$V$4, 0)</f>
        <v>0</v>
      </c>
      <c r="AD24" s="197">
        <f>IF(Vypocty!$V$3&gt;0, Vypocty!K24*Vypocty!$V$4, 0)</f>
        <v>0</v>
      </c>
      <c r="AE24" s="197">
        <f>IF(Vypocty!$V$3&gt;0, Vypocty!L24*Vypocty!$V$4, 0)</f>
        <v>0</v>
      </c>
      <c r="AF24" s="197">
        <f>IF(Vypocty!$V$3&gt;0, Vypocty!M24*Vypocty!$V$4, 0)</f>
        <v>0</v>
      </c>
      <c r="AG24" s="197">
        <f>IF(Vypocty!$V$3&gt;0, Vypocty!N24*Vypocty!$V$4, 0)</f>
        <v>0</v>
      </c>
      <c r="AH24" s="197">
        <f>IF(Vypocty!$V$3&gt;0, Vypocty!O24*Vypocty!$V$4, 0)</f>
        <v>0</v>
      </c>
      <c r="AI24" s="197">
        <f>IF(Vypocty!$V$3&gt;0, Vypocty!P24*Vypocty!$V$4, 0)</f>
        <v>0</v>
      </c>
      <c r="AJ24" s="216">
        <f>IF(Vypocty!$V$3&gt;0, Vypocty!Q24*Vypocty!$V$4, 0)</f>
        <v>0</v>
      </c>
      <c r="AK24" s="216">
        <f>IF(Vypocty!$V$3&gt;0, Vypocty!R24*Vypocty!$V$4, 0)</f>
        <v>0</v>
      </c>
      <c r="AL24" s="216">
        <f>IF(Vypocty!$V$3&gt;0, Vypocty!S24*Vypocty!$V$4, 0)</f>
        <v>0</v>
      </c>
      <c r="AM24" s="202">
        <f>IF(Vypocty!$V$3&gt;0, Vypocty!T24*Vypocty!$V$4, 0)</f>
        <v>0</v>
      </c>
    </row>
    <row r="25" spans="1:39" x14ac:dyDescent="0.2">
      <c r="A25" s="10">
        <v>14</v>
      </c>
      <c r="B25" s="55"/>
      <c r="C25" s="56"/>
      <c r="D25" s="56"/>
      <c r="E25" s="56"/>
      <c r="F25" s="56"/>
      <c r="G25" s="56"/>
      <c r="H25" s="56"/>
      <c r="I25" s="56"/>
      <c r="J25" s="63"/>
      <c r="K25" s="63"/>
      <c r="L25" s="181"/>
      <c r="M25" s="181"/>
      <c r="N25" s="181"/>
      <c r="O25" s="181"/>
      <c r="P25" s="181"/>
      <c r="Q25" s="181"/>
      <c r="R25" s="181"/>
      <c r="S25" s="181"/>
      <c r="T25" s="181"/>
      <c r="U25" s="201">
        <f>IF(Vypocty!$V$3&gt;0, Vypocty!B25*Vypocty!$V$4, 0)</f>
        <v>0</v>
      </c>
      <c r="V25" s="197">
        <f>IF(Vypocty!$V$3&gt;0, Vypocty!C25*Vypocty!$V$4, 0)</f>
        <v>0</v>
      </c>
      <c r="W25" s="197">
        <f>IF(Vypocty!$V$3&gt;0, Vypocty!D25*Vypocty!$V$4, 0)</f>
        <v>0</v>
      </c>
      <c r="X25" s="197">
        <f>IF(Vypocty!$V$3&gt;0, Vypocty!E25*Vypocty!$V$4, 0)</f>
        <v>0</v>
      </c>
      <c r="Y25" s="197">
        <f>IF(Vypocty!$V$3&gt;0, Vypocty!F25*Vypocty!$V$4, 0)</f>
        <v>0</v>
      </c>
      <c r="Z25" s="197">
        <f>IF(Vypocty!$V$3&gt;0, Vypocty!G25*Vypocty!$V$4, 0)</f>
        <v>0</v>
      </c>
      <c r="AA25" s="197">
        <f>IF(Vypocty!$V$3&gt;0, Vypocty!H25*Vypocty!$V$4, 0)</f>
        <v>0</v>
      </c>
      <c r="AB25" s="197">
        <f>IF(Vypocty!$V$3&gt;0, Vypocty!I25*Vypocty!$V$4, 0)</f>
        <v>0</v>
      </c>
      <c r="AC25" s="197">
        <f>IF(Vypocty!$V$3&gt;0, Vypocty!J25*Vypocty!$V$4, 0)</f>
        <v>0</v>
      </c>
      <c r="AD25" s="197">
        <f>IF(Vypocty!$V$3&gt;0, Vypocty!K25*Vypocty!$V$4, 0)</f>
        <v>0</v>
      </c>
      <c r="AE25" s="197">
        <f>IF(Vypocty!$V$3&gt;0, Vypocty!L25*Vypocty!$V$4, 0)</f>
        <v>0</v>
      </c>
      <c r="AF25" s="197">
        <f>IF(Vypocty!$V$3&gt;0, Vypocty!M25*Vypocty!$V$4, 0)</f>
        <v>0</v>
      </c>
      <c r="AG25" s="197">
        <f>IF(Vypocty!$V$3&gt;0, Vypocty!N25*Vypocty!$V$4, 0)</f>
        <v>0</v>
      </c>
      <c r="AH25" s="197">
        <f>IF(Vypocty!$V$3&gt;0, Vypocty!O25*Vypocty!$V$4, 0)</f>
        <v>0</v>
      </c>
      <c r="AI25" s="197">
        <f>IF(Vypocty!$V$3&gt;0, Vypocty!P25*Vypocty!$V$4, 0)</f>
        <v>0</v>
      </c>
      <c r="AJ25" s="216">
        <f>IF(Vypocty!$V$3&gt;0, Vypocty!Q25*Vypocty!$V$4, 0)</f>
        <v>0</v>
      </c>
      <c r="AK25" s="216">
        <f>IF(Vypocty!$V$3&gt;0, Vypocty!R25*Vypocty!$V$4, 0)</f>
        <v>0</v>
      </c>
      <c r="AL25" s="216">
        <f>IF(Vypocty!$V$3&gt;0, Vypocty!S25*Vypocty!$V$4, 0)</f>
        <v>0</v>
      </c>
      <c r="AM25" s="202">
        <f>IF(Vypocty!$V$3&gt;0, Vypocty!T25*Vypocty!$V$4, 0)</f>
        <v>0</v>
      </c>
    </row>
    <row r="26" spans="1:39" x14ac:dyDescent="0.2">
      <c r="A26" s="10">
        <v>15</v>
      </c>
      <c r="B26" s="57"/>
      <c r="C26" s="58"/>
      <c r="D26" s="58"/>
      <c r="E26" s="58"/>
      <c r="F26" s="58"/>
      <c r="G26" s="58"/>
      <c r="H26" s="58"/>
      <c r="I26" s="58"/>
      <c r="J26" s="64"/>
      <c r="K26" s="64"/>
      <c r="L26" s="182"/>
      <c r="M26" s="182"/>
      <c r="N26" s="182"/>
      <c r="O26" s="182"/>
      <c r="P26" s="182"/>
      <c r="Q26" s="182"/>
      <c r="R26" s="182"/>
      <c r="S26" s="182"/>
      <c r="T26" s="182"/>
      <c r="U26" s="201">
        <f>IF(Vypocty!$V$3&gt;0, Vypocty!B26*Vypocty!$V$4, 0)</f>
        <v>0</v>
      </c>
      <c r="V26" s="197">
        <f>IF(Vypocty!$V$3&gt;0, Vypocty!C26*Vypocty!$V$4, 0)</f>
        <v>0</v>
      </c>
      <c r="W26" s="197">
        <f>IF(Vypocty!$V$3&gt;0, Vypocty!D26*Vypocty!$V$4, 0)</f>
        <v>0</v>
      </c>
      <c r="X26" s="197">
        <f>IF(Vypocty!$V$3&gt;0, Vypocty!E26*Vypocty!$V$4, 0)</f>
        <v>0</v>
      </c>
      <c r="Y26" s="197">
        <f>IF(Vypocty!$V$3&gt;0, Vypocty!F26*Vypocty!$V$4, 0)</f>
        <v>0</v>
      </c>
      <c r="Z26" s="197">
        <f>IF(Vypocty!$V$3&gt;0, Vypocty!G26*Vypocty!$V$4, 0)</f>
        <v>0</v>
      </c>
      <c r="AA26" s="197">
        <f>IF(Vypocty!$V$3&gt;0, Vypocty!H26*Vypocty!$V$4, 0)</f>
        <v>0</v>
      </c>
      <c r="AB26" s="197">
        <f>IF(Vypocty!$V$3&gt;0, Vypocty!I26*Vypocty!$V$4, 0)</f>
        <v>0</v>
      </c>
      <c r="AC26" s="197">
        <f>IF(Vypocty!$V$3&gt;0, Vypocty!J26*Vypocty!$V$4, 0)</f>
        <v>0</v>
      </c>
      <c r="AD26" s="197">
        <f>IF(Vypocty!$V$3&gt;0, Vypocty!K26*Vypocty!$V$4, 0)</f>
        <v>0</v>
      </c>
      <c r="AE26" s="197">
        <f>IF(Vypocty!$V$3&gt;0, Vypocty!L26*Vypocty!$V$4, 0)</f>
        <v>0</v>
      </c>
      <c r="AF26" s="197">
        <f>IF(Vypocty!$V$3&gt;0, Vypocty!M26*Vypocty!$V$4, 0)</f>
        <v>0</v>
      </c>
      <c r="AG26" s="197">
        <f>IF(Vypocty!$V$3&gt;0, Vypocty!N26*Vypocty!$V$4, 0)</f>
        <v>0</v>
      </c>
      <c r="AH26" s="197">
        <f>IF(Vypocty!$V$3&gt;0, Vypocty!O26*Vypocty!$V$4, 0)</f>
        <v>0</v>
      </c>
      <c r="AI26" s="197">
        <f>IF(Vypocty!$V$3&gt;0, Vypocty!P26*Vypocty!$V$4, 0)</f>
        <v>0</v>
      </c>
      <c r="AJ26" s="216">
        <f>IF(Vypocty!$V$3&gt;0, Vypocty!Q26*Vypocty!$V$4, 0)</f>
        <v>0</v>
      </c>
      <c r="AK26" s="216">
        <f>IF(Vypocty!$V$3&gt;0, Vypocty!R26*Vypocty!$V$4, 0)</f>
        <v>0</v>
      </c>
      <c r="AL26" s="216">
        <f>IF(Vypocty!$V$3&gt;0, Vypocty!S26*Vypocty!$V$4, 0)</f>
        <v>0</v>
      </c>
      <c r="AM26" s="202">
        <f>IF(Vypocty!$V$3&gt;0, Vypocty!T26*Vypocty!$V$4, 0)</f>
        <v>0</v>
      </c>
    </row>
    <row r="27" spans="1:39" x14ac:dyDescent="0.2">
      <c r="A27" s="10">
        <v>16</v>
      </c>
      <c r="B27" s="55"/>
      <c r="C27" s="56"/>
      <c r="D27" s="56"/>
      <c r="E27" s="56"/>
      <c r="F27" s="56"/>
      <c r="G27" s="56"/>
      <c r="H27" s="56"/>
      <c r="I27" s="56"/>
      <c r="J27" s="63"/>
      <c r="K27" s="63"/>
      <c r="L27" s="181"/>
      <c r="M27" s="181"/>
      <c r="N27" s="181"/>
      <c r="O27" s="181"/>
      <c r="P27" s="181"/>
      <c r="Q27" s="181"/>
      <c r="R27" s="181"/>
      <c r="S27" s="181"/>
      <c r="T27" s="181"/>
      <c r="U27" s="201">
        <f>IF(Vypocty!$V$3&gt;0, Vypocty!B27*Vypocty!$V$4, 0)</f>
        <v>0</v>
      </c>
      <c r="V27" s="197">
        <f>IF(Vypocty!$V$3&gt;0, Vypocty!C27*Vypocty!$V$4, 0)</f>
        <v>0</v>
      </c>
      <c r="W27" s="197">
        <f>IF(Vypocty!$V$3&gt;0, Vypocty!D27*Vypocty!$V$4, 0)</f>
        <v>0</v>
      </c>
      <c r="X27" s="197">
        <f>IF(Vypocty!$V$3&gt;0, Vypocty!E27*Vypocty!$V$4, 0)</f>
        <v>0</v>
      </c>
      <c r="Y27" s="197">
        <f>IF(Vypocty!$V$3&gt;0, Vypocty!F27*Vypocty!$V$4, 0)</f>
        <v>0</v>
      </c>
      <c r="Z27" s="197">
        <f>IF(Vypocty!$V$3&gt;0, Vypocty!G27*Vypocty!$V$4, 0)</f>
        <v>0</v>
      </c>
      <c r="AA27" s="197">
        <f>IF(Vypocty!$V$3&gt;0, Vypocty!H27*Vypocty!$V$4, 0)</f>
        <v>0</v>
      </c>
      <c r="AB27" s="197">
        <f>IF(Vypocty!$V$3&gt;0, Vypocty!I27*Vypocty!$V$4, 0)</f>
        <v>0</v>
      </c>
      <c r="AC27" s="197">
        <f>IF(Vypocty!$V$3&gt;0, Vypocty!J27*Vypocty!$V$4, 0)</f>
        <v>0</v>
      </c>
      <c r="AD27" s="197">
        <f>IF(Vypocty!$V$3&gt;0, Vypocty!K27*Vypocty!$V$4, 0)</f>
        <v>0</v>
      </c>
      <c r="AE27" s="197">
        <f>IF(Vypocty!$V$3&gt;0, Vypocty!L27*Vypocty!$V$4, 0)</f>
        <v>0</v>
      </c>
      <c r="AF27" s="197">
        <f>IF(Vypocty!$V$3&gt;0, Vypocty!M27*Vypocty!$V$4, 0)</f>
        <v>0</v>
      </c>
      <c r="AG27" s="197">
        <f>IF(Vypocty!$V$3&gt;0, Vypocty!N27*Vypocty!$V$4, 0)</f>
        <v>0</v>
      </c>
      <c r="AH27" s="197">
        <f>IF(Vypocty!$V$3&gt;0, Vypocty!O27*Vypocty!$V$4, 0)</f>
        <v>0</v>
      </c>
      <c r="AI27" s="197">
        <f>IF(Vypocty!$V$3&gt;0, Vypocty!P27*Vypocty!$V$4, 0)</f>
        <v>0</v>
      </c>
      <c r="AJ27" s="216">
        <f>IF(Vypocty!$V$3&gt;0, Vypocty!Q27*Vypocty!$V$4, 0)</f>
        <v>0</v>
      </c>
      <c r="AK27" s="216">
        <f>IF(Vypocty!$V$3&gt;0, Vypocty!R27*Vypocty!$V$4, 0)</f>
        <v>0</v>
      </c>
      <c r="AL27" s="216">
        <f>IF(Vypocty!$V$3&gt;0, Vypocty!S27*Vypocty!$V$4, 0)</f>
        <v>0</v>
      </c>
      <c r="AM27" s="202">
        <f>IF(Vypocty!$V$3&gt;0, Vypocty!T27*Vypocty!$V$4, 0)</f>
        <v>0</v>
      </c>
    </row>
    <row r="28" spans="1:39" x14ac:dyDescent="0.2">
      <c r="A28" s="10">
        <v>17</v>
      </c>
      <c r="B28" s="57"/>
      <c r="C28" s="58"/>
      <c r="D28" s="58"/>
      <c r="E28" s="58"/>
      <c r="F28" s="58"/>
      <c r="G28" s="58"/>
      <c r="H28" s="58"/>
      <c r="I28" s="58"/>
      <c r="J28" s="64"/>
      <c r="K28" s="64"/>
      <c r="L28" s="182"/>
      <c r="M28" s="182"/>
      <c r="N28" s="182"/>
      <c r="O28" s="182"/>
      <c r="P28" s="182"/>
      <c r="Q28" s="182"/>
      <c r="R28" s="182"/>
      <c r="S28" s="182"/>
      <c r="T28" s="182"/>
      <c r="U28" s="201">
        <f>IF(Vypocty!$V$3&gt;0, Vypocty!B28*Vypocty!$V$4, 0)</f>
        <v>0</v>
      </c>
      <c r="V28" s="197">
        <f>IF(Vypocty!$V$3&gt;0, Vypocty!C28*Vypocty!$V$4, 0)</f>
        <v>0</v>
      </c>
      <c r="W28" s="197">
        <f>IF(Vypocty!$V$3&gt;0, Vypocty!D28*Vypocty!$V$4, 0)</f>
        <v>0</v>
      </c>
      <c r="X28" s="197">
        <f>IF(Vypocty!$V$3&gt;0, Vypocty!E28*Vypocty!$V$4, 0)</f>
        <v>0</v>
      </c>
      <c r="Y28" s="197">
        <f>IF(Vypocty!$V$3&gt;0, Vypocty!F28*Vypocty!$V$4, 0)</f>
        <v>0</v>
      </c>
      <c r="Z28" s="197">
        <f>IF(Vypocty!$V$3&gt;0, Vypocty!G28*Vypocty!$V$4, 0)</f>
        <v>0</v>
      </c>
      <c r="AA28" s="197">
        <f>IF(Vypocty!$V$3&gt;0, Vypocty!H28*Vypocty!$V$4, 0)</f>
        <v>0</v>
      </c>
      <c r="AB28" s="197">
        <f>IF(Vypocty!$V$3&gt;0, Vypocty!I28*Vypocty!$V$4, 0)</f>
        <v>0</v>
      </c>
      <c r="AC28" s="197">
        <f>IF(Vypocty!$V$3&gt;0, Vypocty!J28*Vypocty!$V$4, 0)</f>
        <v>0</v>
      </c>
      <c r="AD28" s="197">
        <f>IF(Vypocty!$V$3&gt;0, Vypocty!K28*Vypocty!$V$4, 0)</f>
        <v>0</v>
      </c>
      <c r="AE28" s="197">
        <f>IF(Vypocty!$V$3&gt;0, Vypocty!L28*Vypocty!$V$4, 0)</f>
        <v>0</v>
      </c>
      <c r="AF28" s="197">
        <f>IF(Vypocty!$V$3&gt;0, Vypocty!M28*Vypocty!$V$4, 0)</f>
        <v>0</v>
      </c>
      <c r="AG28" s="197">
        <f>IF(Vypocty!$V$3&gt;0, Vypocty!N28*Vypocty!$V$4, 0)</f>
        <v>0</v>
      </c>
      <c r="AH28" s="197">
        <f>IF(Vypocty!$V$3&gt;0, Vypocty!O28*Vypocty!$V$4, 0)</f>
        <v>0</v>
      </c>
      <c r="AI28" s="197">
        <f>IF(Vypocty!$V$3&gt;0, Vypocty!P28*Vypocty!$V$4, 0)</f>
        <v>0</v>
      </c>
      <c r="AJ28" s="216">
        <f>IF(Vypocty!$V$3&gt;0, Vypocty!Q28*Vypocty!$V$4, 0)</f>
        <v>0</v>
      </c>
      <c r="AK28" s="216">
        <f>IF(Vypocty!$V$3&gt;0, Vypocty!R28*Vypocty!$V$4, 0)</f>
        <v>0</v>
      </c>
      <c r="AL28" s="216">
        <f>IF(Vypocty!$V$3&gt;0, Vypocty!S28*Vypocty!$V$4, 0)</f>
        <v>0</v>
      </c>
      <c r="AM28" s="202">
        <f>IF(Vypocty!$V$3&gt;0, Vypocty!T28*Vypocty!$V$4, 0)</f>
        <v>0</v>
      </c>
    </row>
    <row r="29" spans="1:39" x14ac:dyDescent="0.2">
      <c r="A29" s="10">
        <v>18</v>
      </c>
      <c r="B29" s="55"/>
      <c r="C29" s="56"/>
      <c r="D29" s="56"/>
      <c r="E29" s="56"/>
      <c r="F29" s="56"/>
      <c r="G29" s="56"/>
      <c r="H29" s="56"/>
      <c r="I29" s="56"/>
      <c r="J29" s="63"/>
      <c r="K29" s="63"/>
      <c r="L29" s="181"/>
      <c r="M29" s="181"/>
      <c r="N29" s="181"/>
      <c r="O29" s="181"/>
      <c r="P29" s="181"/>
      <c r="Q29" s="181"/>
      <c r="R29" s="181"/>
      <c r="S29" s="181"/>
      <c r="T29" s="181"/>
      <c r="U29" s="201">
        <f>IF(Vypocty!$V$3&gt;0, Vypocty!B29*Vypocty!$V$4, 0)</f>
        <v>0</v>
      </c>
      <c r="V29" s="197">
        <f>IF(Vypocty!$V$3&gt;0, Vypocty!C29*Vypocty!$V$4, 0)</f>
        <v>0</v>
      </c>
      <c r="W29" s="197">
        <f>IF(Vypocty!$V$3&gt;0, Vypocty!D29*Vypocty!$V$4, 0)</f>
        <v>0</v>
      </c>
      <c r="X29" s="197">
        <f>IF(Vypocty!$V$3&gt;0, Vypocty!E29*Vypocty!$V$4, 0)</f>
        <v>0</v>
      </c>
      <c r="Y29" s="197">
        <f>IF(Vypocty!$V$3&gt;0, Vypocty!F29*Vypocty!$V$4, 0)</f>
        <v>0</v>
      </c>
      <c r="Z29" s="197">
        <f>IF(Vypocty!$V$3&gt;0, Vypocty!G29*Vypocty!$V$4, 0)</f>
        <v>0</v>
      </c>
      <c r="AA29" s="197">
        <f>IF(Vypocty!$V$3&gt;0, Vypocty!H29*Vypocty!$V$4, 0)</f>
        <v>0</v>
      </c>
      <c r="AB29" s="197">
        <f>IF(Vypocty!$V$3&gt;0, Vypocty!I29*Vypocty!$V$4, 0)</f>
        <v>0</v>
      </c>
      <c r="AC29" s="197">
        <f>IF(Vypocty!$V$3&gt;0, Vypocty!J29*Vypocty!$V$4, 0)</f>
        <v>0</v>
      </c>
      <c r="AD29" s="197">
        <f>IF(Vypocty!$V$3&gt;0, Vypocty!K29*Vypocty!$V$4, 0)</f>
        <v>0</v>
      </c>
      <c r="AE29" s="197">
        <f>IF(Vypocty!$V$3&gt;0, Vypocty!L29*Vypocty!$V$4, 0)</f>
        <v>0</v>
      </c>
      <c r="AF29" s="197">
        <f>IF(Vypocty!$V$3&gt;0, Vypocty!M29*Vypocty!$V$4, 0)</f>
        <v>0</v>
      </c>
      <c r="AG29" s="197">
        <f>IF(Vypocty!$V$3&gt;0, Vypocty!N29*Vypocty!$V$4, 0)</f>
        <v>0</v>
      </c>
      <c r="AH29" s="197">
        <f>IF(Vypocty!$V$3&gt;0, Vypocty!O29*Vypocty!$V$4, 0)</f>
        <v>0</v>
      </c>
      <c r="AI29" s="197">
        <f>IF(Vypocty!$V$3&gt;0, Vypocty!P29*Vypocty!$V$4, 0)</f>
        <v>0</v>
      </c>
      <c r="AJ29" s="216">
        <f>IF(Vypocty!$V$3&gt;0, Vypocty!Q29*Vypocty!$V$4, 0)</f>
        <v>0</v>
      </c>
      <c r="AK29" s="216">
        <f>IF(Vypocty!$V$3&gt;0, Vypocty!R29*Vypocty!$V$4, 0)</f>
        <v>0</v>
      </c>
      <c r="AL29" s="216">
        <f>IF(Vypocty!$V$3&gt;0, Vypocty!S29*Vypocty!$V$4, 0)</f>
        <v>0</v>
      </c>
      <c r="AM29" s="202">
        <f>IF(Vypocty!$V$3&gt;0, Vypocty!T29*Vypocty!$V$4, 0)</f>
        <v>0</v>
      </c>
    </row>
    <row r="30" spans="1:39" x14ac:dyDescent="0.2">
      <c r="A30" s="10">
        <v>19</v>
      </c>
      <c r="B30" s="57"/>
      <c r="C30" s="58"/>
      <c r="D30" s="58"/>
      <c r="E30" s="58"/>
      <c r="F30" s="58"/>
      <c r="G30" s="58"/>
      <c r="H30" s="58"/>
      <c r="I30" s="58"/>
      <c r="J30" s="64"/>
      <c r="K30" s="64"/>
      <c r="L30" s="182"/>
      <c r="M30" s="182"/>
      <c r="N30" s="182"/>
      <c r="O30" s="182"/>
      <c r="P30" s="182"/>
      <c r="Q30" s="182"/>
      <c r="R30" s="182"/>
      <c r="S30" s="182"/>
      <c r="T30" s="182"/>
      <c r="U30" s="201">
        <f>IF(Vypocty!$V$3&gt;0, Vypocty!B30*Vypocty!$V$4, 0)</f>
        <v>0</v>
      </c>
      <c r="V30" s="197">
        <f>IF(Vypocty!$V$3&gt;0, Vypocty!C30*Vypocty!$V$4, 0)</f>
        <v>0</v>
      </c>
      <c r="W30" s="197">
        <f>IF(Vypocty!$V$3&gt;0, Vypocty!D30*Vypocty!$V$4, 0)</f>
        <v>0</v>
      </c>
      <c r="X30" s="197">
        <f>IF(Vypocty!$V$3&gt;0, Vypocty!E30*Vypocty!$V$4, 0)</f>
        <v>0</v>
      </c>
      <c r="Y30" s="197">
        <f>IF(Vypocty!$V$3&gt;0, Vypocty!F30*Vypocty!$V$4, 0)</f>
        <v>0</v>
      </c>
      <c r="Z30" s="197">
        <f>IF(Vypocty!$V$3&gt;0, Vypocty!G30*Vypocty!$V$4, 0)</f>
        <v>0</v>
      </c>
      <c r="AA30" s="197">
        <f>IF(Vypocty!$V$3&gt;0, Vypocty!H30*Vypocty!$V$4, 0)</f>
        <v>0</v>
      </c>
      <c r="AB30" s="197">
        <f>IF(Vypocty!$V$3&gt;0, Vypocty!I30*Vypocty!$V$4, 0)</f>
        <v>0</v>
      </c>
      <c r="AC30" s="197">
        <f>IF(Vypocty!$V$3&gt;0, Vypocty!J30*Vypocty!$V$4, 0)</f>
        <v>0</v>
      </c>
      <c r="AD30" s="197">
        <f>IF(Vypocty!$V$3&gt;0, Vypocty!K30*Vypocty!$V$4, 0)</f>
        <v>0</v>
      </c>
      <c r="AE30" s="197">
        <f>IF(Vypocty!$V$3&gt;0, Vypocty!L30*Vypocty!$V$4, 0)</f>
        <v>0</v>
      </c>
      <c r="AF30" s="197">
        <f>IF(Vypocty!$V$3&gt;0, Vypocty!M30*Vypocty!$V$4, 0)</f>
        <v>0</v>
      </c>
      <c r="AG30" s="197">
        <f>IF(Vypocty!$V$3&gt;0, Vypocty!N30*Vypocty!$V$4, 0)</f>
        <v>0</v>
      </c>
      <c r="AH30" s="197">
        <f>IF(Vypocty!$V$3&gt;0, Vypocty!O30*Vypocty!$V$4, 0)</f>
        <v>0</v>
      </c>
      <c r="AI30" s="197">
        <f>IF(Vypocty!$V$3&gt;0, Vypocty!P30*Vypocty!$V$4, 0)</f>
        <v>0</v>
      </c>
      <c r="AJ30" s="216">
        <f>IF(Vypocty!$V$3&gt;0, Vypocty!Q30*Vypocty!$V$4, 0)</f>
        <v>0</v>
      </c>
      <c r="AK30" s="216">
        <f>IF(Vypocty!$V$3&gt;0, Vypocty!R30*Vypocty!$V$4, 0)</f>
        <v>0</v>
      </c>
      <c r="AL30" s="216">
        <f>IF(Vypocty!$V$3&gt;0, Vypocty!S30*Vypocty!$V$4, 0)</f>
        <v>0</v>
      </c>
      <c r="AM30" s="202">
        <f>IF(Vypocty!$V$3&gt;0, Vypocty!T30*Vypocty!$V$4, 0)</f>
        <v>0</v>
      </c>
    </row>
    <row r="31" spans="1:39" x14ac:dyDescent="0.2">
      <c r="A31" s="10">
        <v>20</v>
      </c>
      <c r="B31" s="55"/>
      <c r="C31" s="56"/>
      <c r="D31" s="56"/>
      <c r="E31" s="56"/>
      <c r="F31" s="56"/>
      <c r="G31" s="56"/>
      <c r="H31" s="56"/>
      <c r="I31" s="56"/>
      <c r="J31" s="63"/>
      <c r="K31" s="63"/>
      <c r="L31" s="181"/>
      <c r="M31" s="181"/>
      <c r="N31" s="181"/>
      <c r="O31" s="181"/>
      <c r="P31" s="181"/>
      <c r="Q31" s="181"/>
      <c r="R31" s="181"/>
      <c r="S31" s="181"/>
      <c r="T31" s="181"/>
      <c r="U31" s="201">
        <f>IF(Vypocty!$V$3&gt;0, Vypocty!B31*Vypocty!$V$4, 0)</f>
        <v>0</v>
      </c>
      <c r="V31" s="197">
        <f>IF(Vypocty!$V$3&gt;0, Vypocty!C31*Vypocty!$V$4, 0)</f>
        <v>0</v>
      </c>
      <c r="W31" s="197">
        <f>IF(Vypocty!$V$3&gt;0, Vypocty!D31*Vypocty!$V$4, 0)</f>
        <v>0</v>
      </c>
      <c r="X31" s="197">
        <f>IF(Vypocty!$V$3&gt;0, Vypocty!E31*Vypocty!$V$4, 0)</f>
        <v>0</v>
      </c>
      <c r="Y31" s="197">
        <f>IF(Vypocty!$V$3&gt;0, Vypocty!F31*Vypocty!$V$4, 0)</f>
        <v>0</v>
      </c>
      <c r="Z31" s="197">
        <f>IF(Vypocty!$V$3&gt;0, Vypocty!G31*Vypocty!$V$4, 0)</f>
        <v>0</v>
      </c>
      <c r="AA31" s="197">
        <f>IF(Vypocty!$V$3&gt;0, Vypocty!H31*Vypocty!$V$4, 0)</f>
        <v>0</v>
      </c>
      <c r="AB31" s="197">
        <f>IF(Vypocty!$V$3&gt;0, Vypocty!I31*Vypocty!$V$4, 0)</f>
        <v>0</v>
      </c>
      <c r="AC31" s="197">
        <f>IF(Vypocty!$V$3&gt;0, Vypocty!J31*Vypocty!$V$4, 0)</f>
        <v>0</v>
      </c>
      <c r="AD31" s="197">
        <f>IF(Vypocty!$V$3&gt;0, Vypocty!K31*Vypocty!$V$4, 0)</f>
        <v>0</v>
      </c>
      <c r="AE31" s="197">
        <f>IF(Vypocty!$V$3&gt;0, Vypocty!L31*Vypocty!$V$4, 0)</f>
        <v>0</v>
      </c>
      <c r="AF31" s="197">
        <f>IF(Vypocty!$V$3&gt;0, Vypocty!M31*Vypocty!$V$4, 0)</f>
        <v>0</v>
      </c>
      <c r="AG31" s="197">
        <f>IF(Vypocty!$V$3&gt;0, Vypocty!N31*Vypocty!$V$4, 0)</f>
        <v>0</v>
      </c>
      <c r="AH31" s="197">
        <f>IF(Vypocty!$V$3&gt;0, Vypocty!O31*Vypocty!$V$4, 0)</f>
        <v>0</v>
      </c>
      <c r="AI31" s="197">
        <f>IF(Vypocty!$V$3&gt;0, Vypocty!P31*Vypocty!$V$4, 0)</f>
        <v>0</v>
      </c>
      <c r="AJ31" s="216">
        <f>IF(Vypocty!$V$3&gt;0, Vypocty!Q31*Vypocty!$V$4, 0)</f>
        <v>0</v>
      </c>
      <c r="AK31" s="216">
        <f>IF(Vypocty!$V$3&gt;0, Vypocty!R31*Vypocty!$V$4, 0)</f>
        <v>0</v>
      </c>
      <c r="AL31" s="216">
        <f>IF(Vypocty!$V$3&gt;0, Vypocty!S31*Vypocty!$V$4, 0)</f>
        <v>0</v>
      </c>
      <c r="AM31" s="202">
        <f>IF(Vypocty!$V$3&gt;0, Vypocty!T31*Vypocty!$V$4, 0)</f>
        <v>0</v>
      </c>
    </row>
    <row r="32" spans="1:39" x14ac:dyDescent="0.2">
      <c r="A32" s="10">
        <v>21</v>
      </c>
      <c r="B32" s="57"/>
      <c r="C32" s="58"/>
      <c r="D32" s="58"/>
      <c r="E32" s="58"/>
      <c r="F32" s="58"/>
      <c r="G32" s="58"/>
      <c r="H32" s="58"/>
      <c r="I32" s="58"/>
      <c r="J32" s="64"/>
      <c r="K32" s="64"/>
      <c r="L32" s="182"/>
      <c r="M32" s="182"/>
      <c r="N32" s="182"/>
      <c r="O32" s="182"/>
      <c r="P32" s="182"/>
      <c r="Q32" s="182"/>
      <c r="R32" s="182"/>
      <c r="S32" s="182"/>
      <c r="T32" s="182"/>
      <c r="U32" s="201">
        <f>IF(Vypocty!$V$3&gt;0, Vypocty!B32*Vypocty!$V$4, 0)</f>
        <v>0</v>
      </c>
      <c r="V32" s="197">
        <f>IF(Vypocty!$V$3&gt;0, Vypocty!C32*Vypocty!$V$4, 0)</f>
        <v>0</v>
      </c>
      <c r="W32" s="197">
        <f>IF(Vypocty!$V$3&gt;0, Vypocty!D32*Vypocty!$V$4, 0)</f>
        <v>0</v>
      </c>
      <c r="X32" s="197">
        <f>IF(Vypocty!$V$3&gt;0, Vypocty!E32*Vypocty!$V$4, 0)</f>
        <v>0</v>
      </c>
      <c r="Y32" s="197">
        <f>IF(Vypocty!$V$3&gt;0, Vypocty!F32*Vypocty!$V$4, 0)</f>
        <v>0</v>
      </c>
      <c r="Z32" s="197">
        <f>IF(Vypocty!$V$3&gt;0, Vypocty!G32*Vypocty!$V$4, 0)</f>
        <v>0</v>
      </c>
      <c r="AA32" s="197">
        <f>IF(Vypocty!$V$3&gt;0, Vypocty!H32*Vypocty!$V$4, 0)</f>
        <v>0</v>
      </c>
      <c r="AB32" s="197">
        <f>IF(Vypocty!$V$3&gt;0, Vypocty!I32*Vypocty!$V$4, 0)</f>
        <v>0</v>
      </c>
      <c r="AC32" s="197">
        <f>IF(Vypocty!$V$3&gt;0, Vypocty!J32*Vypocty!$V$4, 0)</f>
        <v>0</v>
      </c>
      <c r="AD32" s="197">
        <f>IF(Vypocty!$V$3&gt;0, Vypocty!K32*Vypocty!$V$4, 0)</f>
        <v>0</v>
      </c>
      <c r="AE32" s="197">
        <f>IF(Vypocty!$V$3&gt;0, Vypocty!L32*Vypocty!$V$4, 0)</f>
        <v>0</v>
      </c>
      <c r="AF32" s="197">
        <f>IF(Vypocty!$V$3&gt;0, Vypocty!M32*Vypocty!$V$4, 0)</f>
        <v>0</v>
      </c>
      <c r="AG32" s="197">
        <f>IF(Vypocty!$V$3&gt;0, Vypocty!N32*Vypocty!$V$4, 0)</f>
        <v>0</v>
      </c>
      <c r="AH32" s="197">
        <f>IF(Vypocty!$V$3&gt;0, Vypocty!O32*Vypocty!$V$4, 0)</f>
        <v>0</v>
      </c>
      <c r="AI32" s="197">
        <f>IF(Vypocty!$V$3&gt;0, Vypocty!P32*Vypocty!$V$4, 0)</f>
        <v>0</v>
      </c>
      <c r="AJ32" s="216">
        <f>IF(Vypocty!$V$3&gt;0, Vypocty!Q32*Vypocty!$V$4, 0)</f>
        <v>0</v>
      </c>
      <c r="AK32" s="216">
        <f>IF(Vypocty!$V$3&gt;0, Vypocty!R32*Vypocty!$V$4, 0)</f>
        <v>0</v>
      </c>
      <c r="AL32" s="216">
        <f>IF(Vypocty!$V$3&gt;0, Vypocty!S32*Vypocty!$V$4, 0)</f>
        <v>0</v>
      </c>
      <c r="AM32" s="202">
        <f>IF(Vypocty!$V$3&gt;0, Vypocty!T32*Vypocty!$V$4, 0)</f>
        <v>0</v>
      </c>
    </row>
    <row r="33" spans="1:39" x14ac:dyDescent="0.2">
      <c r="A33" s="10">
        <v>22</v>
      </c>
      <c r="B33" s="55"/>
      <c r="C33" s="56"/>
      <c r="D33" s="56"/>
      <c r="E33" s="56"/>
      <c r="F33" s="56"/>
      <c r="G33" s="56"/>
      <c r="H33" s="56"/>
      <c r="I33" s="56"/>
      <c r="J33" s="63"/>
      <c r="K33" s="63"/>
      <c r="L33" s="181"/>
      <c r="M33" s="181"/>
      <c r="N33" s="181"/>
      <c r="O33" s="181"/>
      <c r="P33" s="181"/>
      <c r="Q33" s="181"/>
      <c r="R33" s="181"/>
      <c r="S33" s="181"/>
      <c r="T33" s="181"/>
      <c r="U33" s="201">
        <f>IF(Vypocty!$V$3&gt;0, Vypocty!B33*Vypocty!$V$4, 0)</f>
        <v>0</v>
      </c>
      <c r="V33" s="197">
        <f>IF(Vypocty!$V$3&gt;0, Vypocty!C33*Vypocty!$V$4, 0)</f>
        <v>0</v>
      </c>
      <c r="W33" s="197">
        <f>IF(Vypocty!$V$3&gt;0, Vypocty!D33*Vypocty!$V$4, 0)</f>
        <v>0</v>
      </c>
      <c r="X33" s="197">
        <f>IF(Vypocty!$V$3&gt;0, Vypocty!E33*Vypocty!$V$4, 0)</f>
        <v>0</v>
      </c>
      <c r="Y33" s="197">
        <f>IF(Vypocty!$V$3&gt;0, Vypocty!F33*Vypocty!$V$4, 0)</f>
        <v>0</v>
      </c>
      <c r="Z33" s="197">
        <f>IF(Vypocty!$V$3&gt;0, Vypocty!G33*Vypocty!$V$4, 0)</f>
        <v>0</v>
      </c>
      <c r="AA33" s="197">
        <f>IF(Vypocty!$V$3&gt;0, Vypocty!H33*Vypocty!$V$4, 0)</f>
        <v>0</v>
      </c>
      <c r="AB33" s="197">
        <f>IF(Vypocty!$V$3&gt;0, Vypocty!I33*Vypocty!$V$4, 0)</f>
        <v>0</v>
      </c>
      <c r="AC33" s="197">
        <f>IF(Vypocty!$V$3&gt;0, Vypocty!J33*Vypocty!$V$4, 0)</f>
        <v>0</v>
      </c>
      <c r="AD33" s="197">
        <f>IF(Vypocty!$V$3&gt;0, Vypocty!K33*Vypocty!$V$4, 0)</f>
        <v>0</v>
      </c>
      <c r="AE33" s="197">
        <f>IF(Vypocty!$V$3&gt;0, Vypocty!L33*Vypocty!$V$4, 0)</f>
        <v>0</v>
      </c>
      <c r="AF33" s="197">
        <f>IF(Vypocty!$V$3&gt;0, Vypocty!M33*Vypocty!$V$4, 0)</f>
        <v>0</v>
      </c>
      <c r="AG33" s="197">
        <f>IF(Vypocty!$V$3&gt;0, Vypocty!N33*Vypocty!$V$4, 0)</f>
        <v>0</v>
      </c>
      <c r="AH33" s="197">
        <f>IF(Vypocty!$V$3&gt;0, Vypocty!O33*Vypocty!$V$4, 0)</f>
        <v>0</v>
      </c>
      <c r="AI33" s="197">
        <f>IF(Vypocty!$V$3&gt;0, Vypocty!P33*Vypocty!$V$4, 0)</f>
        <v>0</v>
      </c>
      <c r="AJ33" s="216">
        <f>IF(Vypocty!$V$3&gt;0, Vypocty!Q33*Vypocty!$V$4, 0)</f>
        <v>0</v>
      </c>
      <c r="AK33" s="216">
        <f>IF(Vypocty!$V$3&gt;0, Vypocty!R33*Vypocty!$V$4, 0)</f>
        <v>0</v>
      </c>
      <c r="AL33" s="216">
        <f>IF(Vypocty!$V$3&gt;0, Vypocty!S33*Vypocty!$V$4, 0)</f>
        <v>0</v>
      </c>
      <c r="AM33" s="202">
        <f>IF(Vypocty!$V$3&gt;0, Vypocty!T33*Vypocty!$V$4, 0)</f>
        <v>0</v>
      </c>
    </row>
    <row r="34" spans="1:39" x14ac:dyDescent="0.2">
      <c r="A34" s="10">
        <v>23</v>
      </c>
      <c r="B34" s="57"/>
      <c r="C34" s="58"/>
      <c r="D34" s="58"/>
      <c r="E34" s="58"/>
      <c r="F34" s="58"/>
      <c r="G34" s="58"/>
      <c r="H34" s="58"/>
      <c r="I34" s="58"/>
      <c r="J34" s="64"/>
      <c r="K34" s="64"/>
      <c r="L34" s="182"/>
      <c r="M34" s="182"/>
      <c r="N34" s="182"/>
      <c r="O34" s="182"/>
      <c r="P34" s="182"/>
      <c r="Q34" s="182"/>
      <c r="R34" s="182"/>
      <c r="S34" s="182"/>
      <c r="T34" s="182"/>
      <c r="U34" s="201">
        <f>IF(Vypocty!$V$3&gt;0, Vypocty!B34*Vypocty!$V$4, 0)</f>
        <v>0</v>
      </c>
      <c r="V34" s="197">
        <f>IF(Vypocty!$V$3&gt;0, Vypocty!C34*Vypocty!$V$4, 0)</f>
        <v>0</v>
      </c>
      <c r="W34" s="197">
        <f>IF(Vypocty!$V$3&gt;0, Vypocty!D34*Vypocty!$V$4, 0)</f>
        <v>0</v>
      </c>
      <c r="X34" s="197">
        <f>IF(Vypocty!$V$3&gt;0, Vypocty!E34*Vypocty!$V$4, 0)</f>
        <v>0</v>
      </c>
      <c r="Y34" s="197">
        <f>IF(Vypocty!$V$3&gt;0, Vypocty!F34*Vypocty!$V$4, 0)</f>
        <v>0</v>
      </c>
      <c r="Z34" s="197">
        <f>IF(Vypocty!$V$3&gt;0, Vypocty!G34*Vypocty!$V$4, 0)</f>
        <v>0</v>
      </c>
      <c r="AA34" s="197">
        <f>IF(Vypocty!$V$3&gt;0, Vypocty!H34*Vypocty!$V$4, 0)</f>
        <v>0</v>
      </c>
      <c r="AB34" s="197">
        <f>IF(Vypocty!$V$3&gt;0, Vypocty!I34*Vypocty!$V$4, 0)</f>
        <v>0</v>
      </c>
      <c r="AC34" s="197">
        <f>IF(Vypocty!$V$3&gt;0, Vypocty!J34*Vypocty!$V$4, 0)</f>
        <v>0</v>
      </c>
      <c r="AD34" s="197">
        <f>IF(Vypocty!$V$3&gt;0, Vypocty!K34*Vypocty!$V$4, 0)</f>
        <v>0</v>
      </c>
      <c r="AE34" s="197">
        <f>IF(Vypocty!$V$3&gt;0, Vypocty!L34*Vypocty!$V$4, 0)</f>
        <v>0</v>
      </c>
      <c r="AF34" s="197">
        <f>IF(Vypocty!$V$3&gt;0, Vypocty!M34*Vypocty!$V$4, 0)</f>
        <v>0</v>
      </c>
      <c r="AG34" s="197">
        <f>IF(Vypocty!$V$3&gt;0, Vypocty!N34*Vypocty!$V$4, 0)</f>
        <v>0</v>
      </c>
      <c r="AH34" s="197">
        <f>IF(Vypocty!$V$3&gt;0, Vypocty!O34*Vypocty!$V$4, 0)</f>
        <v>0</v>
      </c>
      <c r="AI34" s="197">
        <f>IF(Vypocty!$V$3&gt;0, Vypocty!P34*Vypocty!$V$4, 0)</f>
        <v>0</v>
      </c>
      <c r="AJ34" s="216">
        <f>IF(Vypocty!$V$3&gt;0, Vypocty!Q34*Vypocty!$V$4, 0)</f>
        <v>0</v>
      </c>
      <c r="AK34" s="216">
        <f>IF(Vypocty!$V$3&gt;0, Vypocty!R34*Vypocty!$V$4, 0)</f>
        <v>0</v>
      </c>
      <c r="AL34" s="216">
        <f>IF(Vypocty!$V$3&gt;0, Vypocty!S34*Vypocty!$V$4, 0)</f>
        <v>0</v>
      </c>
      <c r="AM34" s="202">
        <f>IF(Vypocty!$V$3&gt;0, Vypocty!T34*Vypocty!$V$4, 0)</f>
        <v>0</v>
      </c>
    </row>
    <row r="35" spans="1:39" x14ac:dyDescent="0.2">
      <c r="A35" s="10">
        <v>24</v>
      </c>
      <c r="B35" s="55"/>
      <c r="C35" s="56"/>
      <c r="D35" s="56"/>
      <c r="E35" s="56"/>
      <c r="F35" s="56"/>
      <c r="G35" s="56"/>
      <c r="H35" s="56"/>
      <c r="I35" s="56"/>
      <c r="J35" s="63"/>
      <c r="K35" s="63"/>
      <c r="L35" s="181"/>
      <c r="M35" s="181"/>
      <c r="N35" s="181"/>
      <c r="O35" s="181"/>
      <c r="P35" s="181"/>
      <c r="Q35" s="181"/>
      <c r="R35" s="181"/>
      <c r="S35" s="181"/>
      <c r="T35" s="181"/>
      <c r="U35" s="201">
        <f>IF(Vypocty!$V$3&gt;0, Vypocty!B35*Vypocty!$V$4, 0)</f>
        <v>0</v>
      </c>
      <c r="V35" s="197">
        <f>IF(Vypocty!$V$3&gt;0, Vypocty!C35*Vypocty!$V$4, 0)</f>
        <v>0</v>
      </c>
      <c r="W35" s="197">
        <f>IF(Vypocty!$V$3&gt;0, Vypocty!D35*Vypocty!$V$4, 0)</f>
        <v>0</v>
      </c>
      <c r="X35" s="197">
        <f>IF(Vypocty!$V$3&gt;0, Vypocty!E35*Vypocty!$V$4, 0)</f>
        <v>0</v>
      </c>
      <c r="Y35" s="197">
        <f>IF(Vypocty!$V$3&gt;0, Vypocty!F35*Vypocty!$V$4, 0)</f>
        <v>0</v>
      </c>
      <c r="Z35" s="197">
        <f>IF(Vypocty!$V$3&gt;0, Vypocty!G35*Vypocty!$V$4, 0)</f>
        <v>0</v>
      </c>
      <c r="AA35" s="197">
        <f>IF(Vypocty!$V$3&gt;0, Vypocty!H35*Vypocty!$V$4, 0)</f>
        <v>0</v>
      </c>
      <c r="AB35" s="197">
        <f>IF(Vypocty!$V$3&gt;0, Vypocty!I35*Vypocty!$V$4, 0)</f>
        <v>0</v>
      </c>
      <c r="AC35" s="197">
        <f>IF(Vypocty!$V$3&gt;0, Vypocty!J35*Vypocty!$V$4, 0)</f>
        <v>0</v>
      </c>
      <c r="AD35" s="197">
        <f>IF(Vypocty!$V$3&gt;0, Vypocty!K35*Vypocty!$V$4, 0)</f>
        <v>0</v>
      </c>
      <c r="AE35" s="197">
        <f>IF(Vypocty!$V$3&gt;0, Vypocty!L35*Vypocty!$V$4, 0)</f>
        <v>0</v>
      </c>
      <c r="AF35" s="197">
        <f>IF(Vypocty!$V$3&gt;0, Vypocty!M35*Vypocty!$V$4, 0)</f>
        <v>0</v>
      </c>
      <c r="AG35" s="197">
        <f>IF(Vypocty!$V$3&gt;0, Vypocty!N35*Vypocty!$V$4, 0)</f>
        <v>0</v>
      </c>
      <c r="AH35" s="197">
        <f>IF(Vypocty!$V$3&gt;0, Vypocty!O35*Vypocty!$V$4, 0)</f>
        <v>0</v>
      </c>
      <c r="AI35" s="197">
        <f>IF(Vypocty!$V$3&gt;0, Vypocty!P35*Vypocty!$V$4, 0)</f>
        <v>0</v>
      </c>
      <c r="AJ35" s="216">
        <f>IF(Vypocty!$V$3&gt;0, Vypocty!Q35*Vypocty!$V$4, 0)</f>
        <v>0</v>
      </c>
      <c r="AK35" s="216">
        <f>IF(Vypocty!$V$3&gt;0, Vypocty!R35*Vypocty!$V$4, 0)</f>
        <v>0</v>
      </c>
      <c r="AL35" s="216">
        <f>IF(Vypocty!$V$3&gt;0, Vypocty!S35*Vypocty!$V$4, 0)</f>
        <v>0</v>
      </c>
      <c r="AM35" s="202">
        <f>IF(Vypocty!$V$3&gt;0, Vypocty!T35*Vypocty!$V$4, 0)</f>
        <v>0</v>
      </c>
    </row>
    <row r="36" spans="1:39" x14ac:dyDescent="0.2">
      <c r="A36" s="10">
        <v>25</v>
      </c>
      <c r="B36" s="57"/>
      <c r="C36" s="58"/>
      <c r="D36" s="58"/>
      <c r="E36" s="58"/>
      <c r="F36" s="58"/>
      <c r="G36" s="58"/>
      <c r="H36" s="58"/>
      <c r="I36" s="58"/>
      <c r="J36" s="64"/>
      <c r="K36" s="64"/>
      <c r="L36" s="182"/>
      <c r="M36" s="182"/>
      <c r="N36" s="182"/>
      <c r="O36" s="182"/>
      <c r="P36" s="182"/>
      <c r="Q36" s="182"/>
      <c r="R36" s="182"/>
      <c r="S36" s="182"/>
      <c r="T36" s="182"/>
      <c r="U36" s="201">
        <f>IF(Vypocty!$V$3&gt;0, Vypocty!B36*Vypocty!$V$4, 0)</f>
        <v>0</v>
      </c>
      <c r="V36" s="197">
        <f>IF(Vypocty!$V$3&gt;0, Vypocty!C36*Vypocty!$V$4, 0)</f>
        <v>0</v>
      </c>
      <c r="W36" s="197">
        <f>IF(Vypocty!$V$3&gt;0, Vypocty!D36*Vypocty!$V$4, 0)</f>
        <v>0</v>
      </c>
      <c r="X36" s="197">
        <f>IF(Vypocty!$V$3&gt;0, Vypocty!E36*Vypocty!$V$4, 0)</f>
        <v>0</v>
      </c>
      <c r="Y36" s="197">
        <f>IF(Vypocty!$V$3&gt;0, Vypocty!F36*Vypocty!$V$4, 0)</f>
        <v>0</v>
      </c>
      <c r="Z36" s="197">
        <f>IF(Vypocty!$V$3&gt;0, Vypocty!G36*Vypocty!$V$4, 0)</f>
        <v>0</v>
      </c>
      <c r="AA36" s="197">
        <f>IF(Vypocty!$V$3&gt;0, Vypocty!H36*Vypocty!$V$4, 0)</f>
        <v>0</v>
      </c>
      <c r="AB36" s="197">
        <f>IF(Vypocty!$V$3&gt;0, Vypocty!I36*Vypocty!$V$4, 0)</f>
        <v>0</v>
      </c>
      <c r="AC36" s="197">
        <f>IF(Vypocty!$V$3&gt;0, Vypocty!J36*Vypocty!$V$4, 0)</f>
        <v>0</v>
      </c>
      <c r="AD36" s="197">
        <f>IF(Vypocty!$V$3&gt;0, Vypocty!K36*Vypocty!$V$4, 0)</f>
        <v>0</v>
      </c>
      <c r="AE36" s="197">
        <f>IF(Vypocty!$V$3&gt;0, Vypocty!L36*Vypocty!$V$4, 0)</f>
        <v>0</v>
      </c>
      <c r="AF36" s="197">
        <f>IF(Vypocty!$V$3&gt;0, Vypocty!M36*Vypocty!$V$4, 0)</f>
        <v>0</v>
      </c>
      <c r="AG36" s="197">
        <f>IF(Vypocty!$V$3&gt;0, Vypocty!N36*Vypocty!$V$4, 0)</f>
        <v>0</v>
      </c>
      <c r="AH36" s="197">
        <f>IF(Vypocty!$V$3&gt;0, Vypocty!O36*Vypocty!$V$4, 0)</f>
        <v>0</v>
      </c>
      <c r="AI36" s="197">
        <f>IF(Vypocty!$V$3&gt;0, Vypocty!P36*Vypocty!$V$4, 0)</f>
        <v>0</v>
      </c>
      <c r="AJ36" s="216">
        <f>IF(Vypocty!$V$3&gt;0, Vypocty!Q36*Vypocty!$V$4, 0)</f>
        <v>0</v>
      </c>
      <c r="AK36" s="216">
        <f>IF(Vypocty!$V$3&gt;0, Vypocty!R36*Vypocty!$V$4, 0)</f>
        <v>0</v>
      </c>
      <c r="AL36" s="216">
        <f>IF(Vypocty!$V$3&gt;0, Vypocty!S36*Vypocty!$V$4, 0)</f>
        <v>0</v>
      </c>
      <c r="AM36" s="202">
        <f>IF(Vypocty!$V$3&gt;0, Vypocty!T36*Vypocty!$V$4, 0)</f>
        <v>0</v>
      </c>
    </row>
    <row r="37" spans="1:39" x14ac:dyDescent="0.2">
      <c r="A37" s="10">
        <v>26</v>
      </c>
      <c r="B37" s="55"/>
      <c r="C37" s="56"/>
      <c r="D37" s="56"/>
      <c r="E37" s="56"/>
      <c r="F37" s="56"/>
      <c r="G37" s="56"/>
      <c r="H37" s="56"/>
      <c r="I37" s="56"/>
      <c r="J37" s="63"/>
      <c r="K37" s="63"/>
      <c r="L37" s="181"/>
      <c r="M37" s="181"/>
      <c r="N37" s="181"/>
      <c r="O37" s="181"/>
      <c r="P37" s="181"/>
      <c r="Q37" s="181"/>
      <c r="R37" s="181"/>
      <c r="S37" s="181"/>
      <c r="T37" s="181"/>
      <c r="U37" s="201">
        <f>IF(Vypocty!$V$3&gt;0, Vypocty!B37*Vypocty!$V$4, 0)</f>
        <v>0</v>
      </c>
      <c r="V37" s="197">
        <f>IF(Vypocty!$V$3&gt;0, Vypocty!C37*Vypocty!$V$4, 0)</f>
        <v>0</v>
      </c>
      <c r="W37" s="197">
        <f>IF(Vypocty!$V$3&gt;0, Vypocty!D37*Vypocty!$V$4, 0)</f>
        <v>0</v>
      </c>
      <c r="X37" s="197">
        <f>IF(Vypocty!$V$3&gt;0, Vypocty!E37*Vypocty!$V$4, 0)</f>
        <v>0</v>
      </c>
      <c r="Y37" s="197">
        <f>IF(Vypocty!$V$3&gt;0, Vypocty!F37*Vypocty!$V$4, 0)</f>
        <v>0</v>
      </c>
      <c r="Z37" s="197">
        <f>IF(Vypocty!$V$3&gt;0, Vypocty!G37*Vypocty!$V$4, 0)</f>
        <v>0</v>
      </c>
      <c r="AA37" s="197">
        <f>IF(Vypocty!$V$3&gt;0, Vypocty!H37*Vypocty!$V$4, 0)</f>
        <v>0</v>
      </c>
      <c r="AB37" s="197">
        <f>IF(Vypocty!$V$3&gt;0, Vypocty!I37*Vypocty!$V$4, 0)</f>
        <v>0</v>
      </c>
      <c r="AC37" s="197">
        <f>IF(Vypocty!$V$3&gt;0, Vypocty!J37*Vypocty!$V$4, 0)</f>
        <v>0</v>
      </c>
      <c r="AD37" s="197">
        <f>IF(Vypocty!$V$3&gt;0, Vypocty!K37*Vypocty!$V$4, 0)</f>
        <v>0</v>
      </c>
      <c r="AE37" s="197">
        <f>IF(Vypocty!$V$3&gt;0, Vypocty!L37*Vypocty!$V$4, 0)</f>
        <v>0</v>
      </c>
      <c r="AF37" s="197">
        <f>IF(Vypocty!$V$3&gt;0, Vypocty!M37*Vypocty!$V$4, 0)</f>
        <v>0</v>
      </c>
      <c r="AG37" s="197">
        <f>IF(Vypocty!$V$3&gt;0, Vypocty!N37*Vypocty!$V$4, 0)</f>
        <v>0</v>
      </c>
      <c r="AH37" s="197">
        <f>IF(Vypocty!$V$3&gt;0, Vypocty!O37*Vypocty!$V$4, 0)</f>
        <v>0</v>
      </c>
      <c r="AI37" s="197">
        <f>IF(Vypocty!$V$3&gt;0, Vypocty!P37*Vypocty!$V$4, 0)</f>
        <v>0</v>
      </c>
      <c r="AJ37" s="216">
        <f>IF(Vypocty!$V$3&gt;0, Vypocty!Q37*Vypocty!$V$4, 0)</f>
        <v>0</v>
      </c>
      <c r="AK37" s="216">
        <f>IF(Vypocty!$V$3&gt;0, Vypocty!R37*Vypocty!$V$4, 0)</f>
        <v>0</v>
      </c>
      <c r="AL37" s="216">
        <f>IF(Vypocty!$V$3&gt;0, Vypocty!S37*Vypocty!$V$4, 0)</f>
        <v>0</v>
      </c>
      <c r="AM37" s="202">
        <f>IF(Vypocty!$V$3&gt;0, Vypocty!T37*Vypocty!$V$4, 0)</f>
        <v>0</v>
      </c>
    </row>
    <row r="38" spans="1:39" x14ac:dyDescent="0.2">
      <c r="A38" s="10">
        <v>27</v>
      </c>
      <c r="B38" s="57"/>
      <c r="C38" s="58"/>
      <c r="D38" s="58"/>
      <c r="E38" s="58"/>
      <c r="F38" s="58"/>
      <c r="G38" s="58"/>
      <c r="H38" s="58"/>
      <c r="I38" s="58"/>
      <c r="J38" s="64"/>
      <c r="K38" s="64"/>
      <c r="L38" s="182"/>
      <c r="M38" s="182"/>
      <c r="N38" s="182"/>
      <c r="O38" s="182"/>
      <c r="P38" s="182"/>
      <c r="Q38" s="182"/>
      <c r="R38" s="182"/>
      <c r="S38" s="182"/>
      <c r="T38" s="182"/>
      <c r="U38" s="201">
        <f>IF(Vypocty!$V$3&gt;0, Vypocty!B38*Vypocty!$V$4, 0)</f>
        <v>0</v>
      </c>
      <c r="V38" s="197">
        <f>IF(Vypocty!$V$3&gt;0, Vypocty!C38*Vypocty!$V$4, 0)</f>
        <v>0</v>
      </c>
      <c r="W38" s="197">
        <f>IF(Vypocty!$V$3&gt;0, Vypocty!D38*Vypocty!$V$4, 0)</f>
        <v>0</v>
      </c>
      <c r="X38" s="197">
        <f>IF(Vypocty!$V$3&gt;0, Vypocty!E38*Vypocty!$V$4, 0)</f>
        <v>0</v>
      </c>
      <c r="Y38" s="197">
        <f>IF(Vypocty!$V$3&gt;0, Vypocty!F38*Vypocty!$V$4, 0)</f>
        <v>0</v>
      </c>
      <c r="Z38" s="197">
        <f>IF(Vypocty!$V$3&gt;0, Vypocty!G38*Vypocty!$V$4, 0)</f>
        <v>0</v>
      </c>
      <c r="AA38" s="197">
        <f>IF(Vypocty!$V$3&gt;0, Vypocty!H38*Vypocty!$V$4, 0)</f>
        <v>0</v>
      </c>
      <c r="AB38" s="197">
        <f>IF(Vypocty!$V$3&gt;0, Vypocty!I38*Vypocty!$V$4, 0)</f>
        <v>0</v>
      </c>
      <c r="AC38" s="197">
        <f>IF(Vypocty!$V$3&gt;0, Vypocty!J38*Vypocty!$V$4, 0)</f>
        <v>0</v>
      </c>
      <c r="AD38" s="197">
        <f>IF(Vypocty!$V$3&gt;0, Vypocty!K38*Vypocty!$V$4, 0)</f>
        <v>0</v>
      </c>
      <c r="AE38" s="197">
        <f>IF(Vypocty!$V$3&gt;0, Vypocty!L38*Vypocty!$V$4, 0)</f>
        <v>0</v>
      </c>
      <c r="AF38" s="197">
        <f>IF(Vypocty!$V$3&gt;0, Vypocty!M38*Vypocty!$V$4, 0)</f>
        <v>0</v>
      </c>
      <c r="AG38" s="197">
        <f>IF(Vypocty!$V$3&gt;0, Vypocty!N38*Vypocty!$V$4, 0)</f>
        <v>0</v>
      </c>
      <c r="AH38" s="197">
        <f>IF(Vypocty!$V$3&gt;0, Vypocty!O38*Vypocty!$V$4, 0)</f>
        <v>0</v>
      </c>
      <c r="AI38" s="197">
        <f>IF(Vypocty!$V$3&gt;0, Vypocty!P38*Vypocty!$V$4, 0)</f>
        <v>0</v>
      </c>
      <c r="AJ38" s="216">
        <f>IF(Vypocty!$V$3&gt;0, Vypocty!Q38*Vypocty!$V$4, 0)</f>
        <v>0</v>
      </c>
      <c r="AK38" s="216">
        <f>IF(Vypocty!$V$3&gt;0, Vypocty!R38*Vypocty!$V$4, 0)</f>
        <v>0</v>
      </c>
      <c r="AL38" s="216">
        <f>IF(Vypocty!$V$3&gt;0, Vypocty!S38*Vypocty!$V$4, 0)</f>
        <v>0</v>
      </c>
      <c r="AM38" s="202">
        <f>IF(Vypocty!$V$3&gt;0, Vypocty!T38*Vypocty!$V$4, 0)</f>
        <v>0</v>
      </c>
    </row>
    <row r="39" spans="1:39" x14ac:dyDescent="0.2">
      <c r="A39" s="10">
        <v>28</v>
      </c>
      <c r="B39" s="55"/>
      <c r="C39" s="56"/>
      <c r="D39" s="56"/>
      <c r="E39" s="56"/>
      <c r="F39" s="56"/>
      <c r="G39" s="56"/>
      <c r="H39" s="56"/>
      <c r="I39" s="56"/>
      <c r="J39" s="63"/>
      <c r="K39" s="63"/>
      <c r="L39" s="181"/>
      <c r="M39" s="181"/>
      <c r="N39" s="181"/>
      <c r="O39" s="181"/>
      <c r="P39" s="181"/>
      <c r="Q39" s="181"/>
      <c r="R39" s="181"/>
      <c r="S39" s="181"/>
      <c r="T39" s="181"/>
      <c r="U39" s="201">
        <f>IF(Vypocty!$V$3&gt;0, Vypocty!B39*Vypocty!$V$4, 0)</f>
        <v>0</v>
      </c>
      <c r="V39" s="197">
        <f>IF(Vypocty!$V$3&gt;0, Vypocty!C39*Vypocty!$V$4, 0)</f>
        <v>0</v>
      </c>
      <c r="W39" s="197">
        <f>IF(Vypocty!$V$3&gt;0, Vypocty!D39*Vypocty!$V$4, 0)</f>
        <v>0</v>
      </c>
      <c r="X39" s="197">
        <f>IF(Vypocty!$V$3&gt;0, Vypocty!E39*Vypocty!$V$4, 0)</f>
        <v>0</v>
      </c>
      <c r="Y39" s="197">
        <f>IF(Vypocty!$V$3&gt;0, Vypocty!F39*Vypocty!$V$4, 0)</f>
        <v>0</v>
      </c>
      <c r="Z39" s="197">
        <f>IF(Vypocty!$V$3&gt;0, Vypocty!G39*Vypocty!$V$4, 0)</f>
        <v>0</v>
      </c>
      <c r="AA39" s="197">
        <f>IF(Vypocty!$V$3&gt;0, Vypocty!H39*Vypocty!$V$4, 0)</f>
        <v>0</v>
      </c>
      <c r="AB39" s="197">
        <f>IF(Vypocty!$V$3&gt;0, Vypocty!I39*Vypocty!$V$4, 0)</f>
        <v>0</v>
      </c>
      <c r="AC39" s="197">
        <f>IF(Vypocty!$V$3&gt;0, Vypocty!J39*Vypocty!$V$4, 0)</f>
        <v>0</v>
      </c>
      <c r="AD39" s="197">
        <f>IF(Vypocty!$V$3&gt;0, Vypocty!K39*Vypocty!$V$4, 0)</f>
        <v>0</v>
      </c>
      <c r="AE39" s="197">
        <f>IF(Vypocty!$V$3&gt;0, Vypocty!L39*Vypocty!$V$4, 0)</f>
        <v>0</v>
      </c>
      <c r="AF39" s="197">
        <f>IF(Vypocty!$V$3&gt;0, Vypocty!M39*Vypocty!$V$4, 0)</f>
        <v>0</v>
      </c>
      <c r="AG39" s="197">
        <f>IF(Vypocty!$V$3&gt;0, Vypocty!N39*Vypocty!$V$4, 0)</f>
        <v>0</v>
      </c>
      <c r="AH39" s="197">
        <f>IF(Vypocty!$V$3&gt;0, Vypocty!O39*Vypocty!$V$4, 0)</f>
        <v>0</v>
      </c>
      <c r="AI39" s="197">
        <f>IF(Vypocty!$V$3&gt;0, Vypocty!P39*Vypocty!$V$4, 0)</f>
        <v>0</v>
      </c>
      <c r="AJ39" s="216">
        <f>IF(Vypocty!$V$3&gt;0, Vypocty!Q39*Vypocty!$V$4, 0)</f>
        <v>0</v>
      </c>
      <c r="AK39" s="216">
        <f>IF(Vypocty!$V$3&gt;0, Vypocty!R39*Vypocty!$V$4, 0)</f>
        <v>0</v>
      </c>
      <c r="AL39" s="216">
        <f>IF(Vypocty!$V$3&gt;0, Vypocty!S39*Vypocty!$V$4, 0)</f>
        <v>0</v>
      </c>
      <c r="AM39" s="202">
        <f>IF(Vypocty!$V$3&gt;0, Vypocty!T39*Vypocty!$V$4, 0)</f>
        <v>0</v>
      </c>
    </row>
    <row r="40" spans="1:39" x14ac:dyDescent="0.2">
      <c r="A40" s="10">
        <v>29</v>
      </c>
      <c r="B40" s="57"/>
      <c r="C40" s="58"/>
      <c r="D40" s="58"/>
      <c r="E40" s="58"/>
      <c r="F40" s="58"/>
      <c r="G40" s="58"/>
      <c r="H40" s="58"/>
      <c r="I40" s="58"/>
      <c r="J40" s="64"/>
      <c r="K40" s="64"/>
      <c r="L40" s="182"/>
      <c r="M40" s="182"/>
      <c r="N40" s="182"/>
      <c r="O40" s="182"/>
      <c r="P40" s="182"/>
      <c r="Q40" s="182"/>
      <c r="R40" s="182"/>
      <c r="S40" s="182"/>
      <c r="T40" s="182"/>
      <c r="U40" s="201">
        <f>IF(Vypocty!$V$3&gt;0, Vypocty!B40*Vypocty!$V$4, 0)</f>
        <v>0</v>
      </c>
      <c r="V40" s="197">
        <f>IF(Vypocty!$V$3&gt;0, Vypocty!C40*Vypocty!$V$4, 0)</f>
        <v>0</v>
      </c>
      <c r="W40" s="197">
        <f>IF(Vypocty!$V$3&gt;0, Vypocty!D40*Vypocty!$V$4, 0)</f>
        <v>0</v>
      </c>
      <c r="X40" s="197">
        <f>IF(Vypocty!$V$3&gt;0, Vypocty!E40*Vypocty!$V$4, 0)</f>
        <v>0</v>
      </c>
      <c r="Y40" s="197">
        <f>IF(Vypocty!$V$3&gt;0, Vypocty!F40*Vypocty!$V$4, 0)</f>
        <v>0</v>
      </c>
      <c r="Z40" s="197">
        <f>IF(Vypocty!$V$3&gt;0, Vypocty!G40*Vypocty!$V$4, 0)</f>
        <v>0</v>
      </c>
      <c r="AA40" s="197">
        <f>IF(Vypocty!$V$3&gt;0, Vypocty!H40*Vypocty!$V$4, 0)</f>
        <v>0</v>
      </c>
      <c r="AB40" s="197">
        <f>IF(Vypocty!$V$3&gt;0, Vypocty!I40*Vypocty!$V$4, 0)</f>
        <v>0</v>
      </c>
      <c r="AC40" s="197">
        <f>IF(Vypocty!$V$3&gt;0, Vypocty!J40*Vypocty!$V$4, 0)</f>
        <v>0</v>
      </c>
      <c r="AD40" s="197">
        <f>IF(Vypocty!$V$3&gt;0, Vypocty!K40*Vypocty!$V$4, 0)</f>
        <v>0</v>
      </c>
      <c r="AE40" s="197">
        <f>IF(Vypocty!$V$3&gt;0, Vypocty!L40*Vypocty!$V$4, 0)</f>
        <v>0</v>
      </c>
      <c r="AF40" s="197">
        <f>IF(Vypocty!$V$3&gt;0, Vypocty!M40*Vypocty!$V$4, 0)</f>
        <v>0</v>
      </c>
      <c r="AG40" s="197">
        <f>IF(Vypocty!$V$3&gt;0, Vypocty!N40*Vypocty!$V$4, 0)</f>
        <v>0</v>
      </c>
      <c r="AH40" s="197">
        <f>IF(Vypocty!$V$3&gt;0, Vypocty!O40*Vypocty!$V$4, 0)</f>
        <v>0</v>
      </c>
      <c r="AI40" s="197">
        <f>IF(Vypocty!$V$3&gt;0, Vypocty!P40*Vypocty!$V$4, 0)</f>
        <v>0</v>
      </c>
      <c r="AJ40" s="216">
        <f>IF(Vypocty!$V$3&gt;0, Vypocty!Q40*Vypocty!$V$4, 0)</f>
        <v>0</v>
      </c>
      <c r="AK40" s="216">
        <f>IF(Vypocty!$V$3&gt;0, Vypocty!R40*Vypocty!$V$4, 0)</f>
        <v>0</v>
      </c>
      <c r="AL40" s="216">
        <f>IF(Vypocty!$V$3&gt;0, Vypocty!S40*Vypocty!$V$4, 0)</f>
        <v>0</v>
      </c>
      <c r="AM40" s="202">
        <f>IF(Vypocty!$V$3&gt;0, Vypocty!T40*Vypocty!$V$4, 0)</f>
        <v>0</v>
      </c>
    </row>
    <row r="41" spans="1:39" x14ac:dyDescent="0.2">
      <c r="A41" s="10">
        <v>30</v>
      </c>
      <c r="B41" s="55"/>
      <c r="C41" s="56"/>
      <c r="D41" s="56"/>
      <c r="E41" s="56"/>
      <c r="F41" s="56"/>
      <c r="G41" s="56"/>
      <c r="H41" s="56"/>
      <c r="I41" s="56"/>
      <c r="J41" s="63"/>
      <c r="K41" s="63"/>
      <c r="L41" s="181"/>
      <c r="M41" s="181"/>
      <c r="N41" s="181"/>
      <c r="O41" s="181"/>
      <c r="P41" s="181"/>
      <c r="Q41" s="181"/>
      <c r="R41" s="181"/>
      <c r="S41" s="181"/>
      <c r="T41" s="181"/>
      <c r="U41" s="201">
        <f>IF(Vypocty!$V$3&gt;0, Vypocty!B41*Vypocty!$V$4, 0)</f>
        <v>0</v>
      </c>
      <c r="V41" s="197">
        <f>IF(Vypocty!$V$3&gt;0, Vypocty!C41*Vypocty!$V$4, 0)</f>
        <v>0</v>
      </c>
      <c r="W41" s="197">
        <f>IF(Vypocty!$V$3&gt;0, Vypocty!D41*Vypocty!$V$4, 0)</f>
        <v>0</v>
      </c>
      <c r="X41" s="197">
        <f>IF(Vypocty!$V$3&gt;0, Vypocty!E41*Vypocty!$V$4, 0)</f>
        <v>0</v>
      </c>
      <c r="Y41" s="197">
        <f>IF(Vypocty!$V$3&gt;0, Vypocty!F41*Vypocty!$V$4, 0)</f>
        <v>0</v>
      </c>
      <c r="Z41" s="197">
        <f>IF(Vypocty!$V$3&gt;0, Vypocty!G41*Vypocty!$V$4, 0)</f>
        <v>0</v>
      </c>
      <c r="AA41" s="197">
        <f>IF(Vypocty!$V$3&gt;0, Vypocty!H41*Vypocty!$V$4, 0)</f>
        <v>0</v>
      </c>
      <c r="AB41" s="197">
        <f>IF(Vypocty!$V$3&gt;0, Vypocty!I41*Vypocty!$V$4, 0)</f>
        <v>0</v>
      </c>
      <c r="AC41" s="197">
        <f>IF(Vypocty!$V$3&gt;0, Vypocty!J41*Vypocty!$V$4, 0)</f>
        <v>0</v>
      </c>
      <c r="AD41" s="197">
        <f>IF(Vypocty!$V$3&gt;0, Vypocty!K41*Vypocty!$V$4, 0)</f>
        <v>0</v>
      </c>
      <c r="AE41" s="197">
        <f>IF(Vypocty!$V$3&gt;0, Vypocty!L41*Vypocty!$V$4, 0)</f>
        <v>0</v>
      </c>
      <c r="AF41" s="197">
        <f>IF(Vypocty!$V$3&gt;0, Vypocty!M41*Vypocty!$V$4, 0)</f>
        <v>0</v>
      </c>
      <c r="AG41" s="197">
        <f>IF(Vypocty!$V$3&gt;0, Vypocty!N41*Vypocty!$V$4, 0)</f>
        <v>0</v>
      </c>
      <c r="AH41" s="197">
        <f>IF(Vypocty!$V$3&gt;0, Vypocty!O41*Vypocty!$V$4, 0)</f>
        <v>0</v>
      </c>
      <c r="AI41" s="197">
        <f>IF(Vypocty!$V$3&gt;0, Vypocty!P41*Vypocty!$V$4, 0)</f>
        <v>0</v>
      </c>
      <c r="AJ41" s="216">
        <f>IF(Vypocty!$V$3&gt;0, Vypocty!Q41*Vypocty!$V$4, 0)</f>
        <v>0</v>
      </c>
      <c r="AK41" s="216">
        <f>IF(Vypocty!$V$3&gt;0, Vypocty!R41*Vypocty!$V$4, 0)</f>
        <v>0</v>
      </c>
      <c r="AL41" s="216">
        <f>IF(Vypocty!$V$3&gt;0, Vypocty!S41*Vypocty!$V$4, 0)</f>
        <v>0</v>
      </c>
      <c r="AM41" s="202">
        <f>IF(Vypocty!$V$3&gt;0, Vypocty!T41*Vypocty!$V$4, 0)</f>
        <v>0</v>
      </c>
    </row>
    <row r="42" spans="1:39" x14ac:dyDescent="0.2">
      <c r="A42" s="10">
        <v>31</v>
      </c>
      <c r="B42" s="57"/>
      <c r="C42" s="58"/>
      <c r="D42" s="58"/>
      <c r="E42" s="58"/>
      <c r="F42" s="58"/>
      <c r="G42" s="58"/>
      <c r="H42" s="58"/>
      <c r="I42" s="58"/>
      <c r="J42" s="64"/>
      <c r="K42" s="64"/>
      <c r="L42" s="182"/>
      <c r="M42" s="182"/>
      <c r="N42" s="182"/>
      <c r="O42" s="182"/>
      <c r="P42" s="182"/>
      <c r="Q42" s="182"/>
      <c r="R42" s="182"/>
      <c r="S42" s="182"/>
      <c r="T42" s="182"/>
      <c r="U42" s="201">
        <f>IF(Vypocty!$V$3&gt;0, Vypocty!B42*Vypocty!$V$4, 0)</f>
        <v>0</v>
      </c>
      <c r="V42" s="197">
        <f>IF(Vypocty!$V$3&gt;0, Vypocty!C42*Vypocty!$V$4, 0)</f>
        <v>0</v>
      </c>
      <c r="W42" s="197">
        <f>IF(Vypocty!$V$3&gt;0, Vypocty!D42*Vypocty!$V$4, 0)</f>
        <v>0</v>
      </c>
      <c r="X42" s="197">
        <f>IF(Vypocty!$V$3&gt;0, Vypocty!E42*Vypocty!$V$4, 0)</f>
        <v>0</v>
      </c>
      <c r="Y42" s="197">
        <f>IF(Vypocty!$V$3&gt;0, Vypocty!F42*Vypocty!$V$4, 0)</f>
        <v>0</v>
      </c>
      <c r="Z42" s="197">
        <f>IF(Vypocty!$V$3&gt;0, Vypocty!G42*Vypocty!$V$4, 0)</f>
        <v>0</v>
      </c>
      <c r="AA42" s="197">
        <f>IF(Vypocty!$V$3&gt;0, Vypocty!H42*Vypocty!$V$4, 0)</f>
        <v>0</v>
      </c>
      <c r="AB42" s="197">
        <f>IF(Vypocty!$V$3&gt;0, Vypocty!I42*Vypocty!$V$4, 0)</f>
        <v>0</v>
      </c>
      <c r="AC42" s="197">
        <f>IF(Vypocty!$V$3&gt;0, Vypocty!J42*Vypocty!$V$4, 0)</f>
        <v>0</v>
      </c>
      <c r="AD42" s="197">
        <f>IF(Vypocty!$V$3&gt;0, Vypocty!K42*Vypocty!$V$4, 0)</f>
        <v>0</v>
      </c>
      <c r="AE42" s="197">
        <f>IF(Vypocty!$V$3&gt;0, Vypocty!L42*Vypocty!$V$4, 0)</f>
        <v>0</v>
      </c>
      <c r="AF42" s="197">
        <f>IF(Vypocty!$V$3&gt;0, Vypocty!M42*Vypocty!$V$4, 0)</f>
        <v>0</v>
      </c>
      <c r="AG42" s="197">
        <f>IF(Vypocty!$V$3&gt;0, Vypocty!N42*Vypocty!$V$4, 0)</f>
        <v>0</v>
      </c>
      <c r="AH42" s="197">
        <f>IF(Vypocty!$V$3&gt;0, Vypocty!O42*Vypocty!$V$4, 0)</f>
        <v>0</v>
      </c>
      <c r="AI42" s="197">
        <f>IF(Vypocty!$V$3&gt;0, Vypocty!P42*Vypocty!$V$4, 0)</f>
        <v>0</v>
      </c>
      <c r="AJ42" s="216">
        <f>IF(Vypocty!$V$3&gt;0, Vypocty!Q42*Vypocty!$V$4, 0)</f>
        <v>0</v>
      </c>
      <c r="AK42" s="216">
        <f>IF(Vypocty!$V$3&gt;0, Vypocty!R42*Vypocty!$V$4, 0)</f>
        <v>0</v>
      </c>
      <c r="AL42" s="216">
        <f>IF(Vypocty!$V$3&gt;0, Vypocty!S42*Vypocty!$V$4, 0)</f>
        <v>0</v>
      </c>
      <c r="AM42" s="202">
        <f>IF(Vypocty!$V$3&gt;0, Vypocty!T42*Vypocty!$V$4, 0)</f>
        <v>0</v>
      </c>
    </row>
    <row r="43" spans="1:39" x14ac:dyDescent="0.2">
      <c r="A43" s="10">
        <v>32</v>
      </c>
      <c r="B43" s="55"/>
      <c r="C43" s="56"/>
      <c r="D43" s="56"/>
      <c r="E43" s="56"/>
      <c r="F43" s="56"/>
      <c r="G43" s="56"/>
      <c r="H43" s="56"/>
      <c r="I43" s="56"/>
      <c r="J43" s="63"/>
      <c r="K43" s="63"/>
      <c r="L43" s="181"/>
      <c r="M43" s="181"/>
      <c r="N43" s="181"/>
      <c r="O43" s="181"/>
      <c r="P43" s="181"/>
      <c r="Q43" s="181"/>
      <c r="R43" s="181"/>
      <c r="S43" s="181"/>
      <c r="T43" s="181"/>
      <c r="U43" s="201">
        <f>IF(Vypocty!$V$3&gt;0, Vypocty!B43*Vypocty!$V$4, 0)</f>
        <v>0</v>
      </c>
      <c r="V43" s="197">
        <f>IF(Vypocty!$V$3&gt;0, Vypocty!C43*Vypocty!$V$4, 0)</f>
        <v>0</v>
      </c>
      <c r="W43" s="197">
        <f>IF(Vypocty!$V$3&gt;0, Vypocty!D43*Vypocty!$V$4, 0)</f>
        <v>0</v>
      </c>
      <c r="X43" s="197">
        <f>IF(Vypocty!$V$3&gt;0, Vypocty!E43*Vypocty!$V$4, 0)</f>
        <v>0</v>
      </c>
      <c r="Y43" s="197">
        <f>IF(Vypocty!$V$3&gt;0, Vypocty!F43*Vypocty!$V$4, 0)</f>
        <v>0</v>
      </c>
      <c r="Z43" s="197">
        <f>IF(Vypocty!$V$3&gt;0, Vypocty!G43*Vypocty!$V$4, 0)</f>
        <v>0</v>
      </c>
      <c r="AA43" s="197">
        <f>IF(Vypocty!$V$3&gt;0, Vypocty!H43*Vypocty!$V$4, 0)</f>
        <v>0</v>
      </c>
      <c r="AB43" s="197">
        <f>IF(Vypocty!$V$3&gt;0, Vypocty!I43*Vypocty!$V$4, 0)</f>
        <v>0</v>
      </c>
      <c r="AC43" s="197">
        <f>IF(Vypocty!$V$3&gt;0, Vypocty!J43*Vypocty!$V$4, 0)</f>
        <v>0</v>
      </c>
      <c r="AD43" s="197">
        <f>IF(Vypocty!$V$3&gt;0, Vypocty!K43*Vypocty!$V$4, 0)</f>
        <v>0</v>
      </c>
      <c r="AE43" s="197">
        <f>IF(Vypocty!$V$3&gt;0, Vypocty!L43*Vypocty!$V$4, 0)</f>
        <v>0</v>
      </c>
      <c r="AF43" s="197">
        <f>IF(Vypocty!$V$3&gt;0, Vypocty!M43*Vypocty!$V$4, 0)</f>
        <v>0</v>
      </c>
      <c r="AG43" s="197">
        <f>IF(Vypocty!$V$3&gt;0, Vypocty!N43*Vypocty!$V$4, 0)</f>
        <v>0</v>
      </c>
      <c r="AH43" s="197">
        <f>IF(Vypocty!$V$3&gt;0, Vypocty!O43*Vypocty!$V$4, 0)</f>
        <v>0</v>
      </c>
      <c r="AI43" s="197">
        <f>IF(Vypocty!$V$3&gt;0, Vypocty!P43*Vypocty!$V$4, 0)</f>
        <v>0</v>
      </c>
      <c r="AJ43" s="216">
        <f>IF(Vypocty!$V$3&gt;0, Vypocty!Q43*Vypocty!$V$4, 0)</f>
        <v>0</v>
      </c>
      <c r="AK43" s="216">
        <f>IF(Vypocty!$V$3&gt;0, Vypocty!R43*Vypocty!$V$4, 0)</f>
        <v>0</v>
      </c>
      <c r="AL43" s="216">
        <f>IF(Vypocty!$V$3&gt;0, Vypocty!S43*Vypocty!$V$4, 0)</f>
        <v>0</v>
      </c>
      <c r="AM43" s="202">
        <f>IF(Vypocty!$V$3&gt;0, Vypocty!T43*Vypocty!$V$4, 0)</f>
        <v>0</v>
      </c>
    </row>
    <row r="44" spans="1:39" x14ac:dyDescent="0.2">
      <c r="A44" s="10">
        <v>33</v>
      </c>
      <c r="B44" s="57"/>
      <c r="C44" s="58"/>
      <c r="D44" s="58"/>
      <c r="E44" s="58"/>
      <c r="F44" s="58"/>
      <c r="G44" s="58"/>
      <c r="H44" s="58"/>
      <c r="I44" s="58"/>
      <c r="J44" s="64"/>
      <c r="K44" s="64"/>
      <c r="L44" s="182"/>
      <c r="M44" s="182"/>
      <c r="N44" s="182"/>
      <c r="O44" s="182"/>
      <c r="P44" s="182"/>
      <c r="Q44" s="182"/>
      <c r="R44" s="182"/>
      <c r="S44" s="182"/>
      <c r="T44" s="182"/>
      <c r="U44" s="201">
        <f>IF(Vypocty!$V$3&gt;0, Vypocty!B44*Vypocty!$V$4, 0)</f>
        <v>0</v>
      </c>
      <c r="V44" s="197">
        <f>IF(Vypocty!$V$3&gt;0, Vypocty!C44*Vypocty!$V$4, 0)</f>
        <v>0</v>
      </c>
      <c r="W44" s="197">
        <f>IF(Vypocty!$V$3&gt;0, Vypocty!D44*Vypocty!$V$4, 0)</f>
        <v>0</v>
      </c>
      <c r="X44" s="197">
        <f>IF(Vypocty!$V$3&gt;0, Vypocty!E44*Vypocty!$V$4, 0)</f>
        <v>0</v>
      </c>
      <c r="Y44" s="197">
        <f>IF(Vypocty!$V$3&gt;0, Vypocty!F44*Vypocty!$V$4, 0)</f>
        <v>0</v>
      </c>
      <c r="Z44" s="197">
        <f>IF(Vypocty!$V$3&gt;0, Vypocty!G44*Vypocty!$V$4, 0)</f>
        <v>0</v>
      </c>
      <c r="AA44" s="197">
        <f>IF(Vypocty!$V$3&gt;0, Vypocty!H44*Vypocty!$V$4, 0)</f>
        <v>0</v>
      </c>
      <c r="AB44" s="197">
        <f>IF(Vypocty!$V$3&gt;0, Vypocty!I44*Vypocty!$V$4, 0)</f>
        <v>0</v>
      </c>
      <c r="AC44" s="197">
        <f>IF(Vypocty!$V$3&gt;0, Vypocty!J44*Vypocty!$V$4, 0)</f>
        <v>0</v>
      </c>
      <c r="AD44" s="197">
        <f>IF(Vypocty!$V$3&gt;0, Vypocty!K44*Vypocty!$V$4, 0)</f>
        <v>0</v>
      </c>
      <c r="AE44" s="197">
        <f>IF(Vypocty!$V$3&gt;0, Vypocty!L44*Vypocty!$V$4, 0)</f>
        <v>0</v>
      </c>
      <c r="AF44" s="197">
        <f>IF(Vypocty!$V$3&gt;0, Vypocty!M44*Vypocty!$V$4, 0)</f>
        <v>0</v>
      </c>
      <c r="AG44" s="197">
        <f>IF(Vypocty!$V$3&gt;0, Vypocty!N44*Vypocty!$V$4, 0)</f>
        <v>0</v>
      </c>
      <c r="AH44" s="197">
        <f>IF(Vypocty!$V$3&gt;0, Vypocty!O44*Vypocty!$V$4, 0)</f>
        <v>0</v>
      </c>
      <c r="AI44" s="197">
        <f>IF(Vypocty!$V$3&gt;0, Vypocty!P44*Vypocty!$V$4, 0)</f>
        <v>0</v>
      </c>
      <c r="AJ44" s="216">
        <f>IF(Vypocty!$V$3&gt;0, Vypocty!Q44*Vypocty!$V$4, 0)</f>
        <v>0</v>
      </c>
      <c r="AK44" s="216">
        <f>IF(Vypocty!$V$3&gt;0, Vypocty!R44*Vypocty!$V$4, 0)</f>
        <v>0</v>
      </c>
      <c r="AL44" s="216">
        <f>IF(Vypocty!$V$3&gt;0, Vypocty!S44*Vypocty!$V$4, 0)</f>
        <v>0</v>
      </c>
      <c r="AM44" s="202">
        <f>IF(Vypocty!$V$3&gt;0, Vypocty!T44*Vypocty!$V$4, 0)</f>
        <v>0</v>
      </c>
    </row>
    <row r="45" spans="1:39" x14ac:dyDescent="0.2">
      <c r="A45" s="10">
        <v>34</v>
      </c>
      <c r="B45" s="55"/>
      <c r="C45" s="56"/>
      <c r="D45" s="56"/>
      <c r="E45" s="56"/>
      <c r="F45" s="56"/>
      <c r="G45" s="56"/>
      <c r="H45" s="56"/>
      <c r="I45" s="56"/>
      <c r="J45" s="63"/>
      <c r="K45" s="63"/>
      <c r="L45" s="181"/>
      <c r="M45" s="181"/>
      <c r="N45" s="181"/>
      <c r="O45" s="181"/>
      <c r="P45" s="181"/>
      <c r="Q45" s="181"/>
      <c r="R45" s="181"/>
      <c r="S45" s="181"/>
      <c r="T45" s="181"/>
      <c r="U45" s="201">
        <f>IF(Vypocty!$V$3&gt;0, Vypocty!B45*Vypocty!$V$4, 0)</f>
        <v>0</v>
      </c>
      <c r="V45" s="197">
        <f>IF(Vypocty!$V$3&gt;0, Vypocty!C45*Vypocty!$V$4, 0)</f>
        <v>0</v>
      </c>
      <c r="W45" s="197">
        <f>IF(Vypocty!$V$3&gt;0, Vypocty!D45*Vypocty!$V$4, 0)</f>
        <v>0</v>
      </c>
      <c r="X45" s="197">
        <f>IF(Vypocty!$V$3&gt;0, Vypocty!E45*Vypocty!$V$4, 0)</f>
        <v>0</v>
      </c>
      <c r="Y45" s="197">
        <f>IF(Vypocty!$V$3&gt;0, Vypocty!F45*Vypocty!$V$4, 0)</f>
        <v>0</v>
      </c>
      <c r="Z45" s="197">
        <f>IF(Vypocty!$V$3&gt;0, Vypocty!G45*Vypocty!$V$4, 0)</f>
        <v>0</v>
      </c>
      <c r="AA45" s="197">
        <f>IF(Vypocty!$V$3&gt;0, Vypocty!H45*Vypocty!$V$4, 0)</f>
        <v>0</v>
      </c>
      <c r="AB45" s="197">
        <f>IF(Vypocty!$V$3&gt;0, Vypocty!I45*Vypocty!$V$4, 0)</f>
        <v>0</v>
      </c>
      <c r="AC45" s="197">
        <f>IF(Vypocty!$V$3&gt;0, Vypocty!J45*Vypocty!$V$4, 0)</f>
        <v>0</v>
      </c>
      <c r="AD45" s="197">
        <f>IF(Vypocty!$V$3&gt;0, Vypocty!K45*Vypocty!$V$4, 0)</f>
        <v>0</v>
      </c>
      <c r="AE45" s="197">
        <f>IF(Vypocty!$V$3&gt;0, Vypocty!L45*Vypocty!$V$4, 0)</f>
        <v>0</v>
      </c>
      <c r="AF45" s="197">
        <f>IF(Vypocty!$V$3&gt;0, Vypocty!M45*Vypocty!$V$4, 0)</f>
        <v>0</v>
      </c>
      <c r="AG45" s="197">
        <f>IF(Vypocty!$V$3&gt;0, Vypocty!N45*Vypocty!$V$4, 0)</f>
        <v>0</v>
      </c>
      <c r="AH45" s="197">
        <f>IF(Vypocty!$V$3&gt;0, Vypocty!O45*Vypocty!$V$4, 0)</f>
        <v>0</v>
      </c>
      <c r="AI45" s="197">
        <f>IF(Vypocty!$V$3&gt;0, Vypocty!P45*Vypocty!$V$4, 0)</f>
        <v>0</v>
      </c>
      <c r="AJ45" s="216">
        <f>IF(Vypocty!$V$3&gt;0, Vypocty!Q45*Vypocty!$V$4, 0)</f>
        <v>0</v>
      </c>
      <c r="AK45" s="216">
        <f>IF(Vypocty!$V$3&gt;0, Vypocty!R45*Vypocty!$V$4, 0)</f>
        <v>0</v>
      </c>
      <c r="AL45" s="216">
        <f>IF(Vypocty!$V$3&gt;0, Vypocty!S45*Vypocty!$V$4, 0)</f>
        <v>0</v>
      </c>
      <c r="AM45" s="202">
        <f>IF(Vypocty!$V$3&gt;0, Vypocty!T45*Vypocty!$V$4, 0)</f>
        <v>0</v>
      </c>
    </row>
    <row r="46" spans="1:39" x14ac:dyDescent="0.2">
      <c r="A46" s="10">
        <v>35</v>
      </c>
      <c r="B46" s="57"/>
      <c r="C46" s="58"/>
      <c r="D46" s="58"/>
      <c r="E46" s="58"/>
      <c r="F46" s="58"/>
      <c r="G46" s="58"/>
      <c r="H46" s="58"/>
      <c r="I46" s="58"/>
      <c r="J46" s="64"/>
      <c r="K46" s="64"/>
      <c r="L46" s="182"/>
      <c r="M46" s="182"/>
      <c r="N46" s="182"/>
      <c r="O46" s="182"/>
      <c r="P46" s="182"/>
      <c r="Q46" s="182"/>
      <c r="R46" s="182"/>
      <c r="S46" s="182"/>
      <c r="T46" s="182"/>
      <c r="U46" s="201">
        <f>IF(Vypocty!$V$3&gt;0, Vypocty!B46*Vypocty!$V$4, 0)</f>
        <v>0</v>
      </c>
      <c r="V46" s="197">
        <f>IF(Vypocty!$V$3&gt;0, Vypocty!C46*Vypocty!$V$4, 0)</f>
        <v>0</v>
      </c>
      <c r="W46" s="197">
        <f>IF(Vypocty!$V$3&gt;0, Vypocty!D46*Vypocty!$V$4, 0)</f>
        <v>0</v>
      </c>
      <c r="X46" s="197">
        <f>IF(Vypocty!$V$3&gt;0, Vypocty!E46*Vypocty!$V$4, 0)</f>
        <v>0</v>
      </c>
      <c r="Y46" s="197">
        <f>IF(Vypocty!$V$3&gt;0, Vypocty!F46*Vypocty!$V$4, 0)</f>
        <v>0</v>
      </c>
      <c r="Z46" s="197">
        <f>IF(Vypocty!$V$3&gt;0, Vypocty!G46*Vypocty!$V$4, 0)</f>
        <v>0</v>
      </c>
      <c r="AA46" s="197">
        <f>IF(Vypocty!$V$3&gt;0, Vypocty!H46*Vypocty!$V$4, 0)</f>
        <v>0</v>
      </c>
      <c r="AB46" s="197">
        <f>IF(Vypocty!$V$3&gt;0, Vypocty!I46*Vypocty!$V$4, 0)</f>
        <v>0</v>
      </c>
      <c r="AC46" s="197">
        <f>IF(Vypocty!$V$3&gt;0, Vypocty!J46*Vypocty!$V$4, 0)</f>
        <v>0</v>
      </c>
      <c r="AD46" s="197">
        <f>IF(Vypocty!$V$3&gt;0, Vypocty!K46*Vypocty!$V$4, 0)</f>
        <v>0</v>
      </c>
      <c r="AE46" s="197">
        <f>IF(Vypocty!$V$3&gt;0, Vypocty!L46*Vypocty!$V$4, 0)</f>
        <v>0</v>
      </c>
      <c r="AF46" s="197">
        <f>IF(Vypocty!$V$3&gt;0, Vypocty!M46*Vypocty!$V$4, 0)</f>
        <v>0</v>
      </c>
      <c r="AG46" s="197">
        <f>IF(Vypocty!$V$3&gt;0, Vypocty!N46*Vypocty!$V$4, 0)</f>
        <v>0</v>
      </c>
      <c r="AH46" s="197">
        <f>IF(Vypocty!$V$3&gt;0, Vypocty!O46*Vypocty!$V$4, 0)</f>
        <v>0</v>
      </c>
      <c r="AI46" s="197">
        <f>IF(Vypocty!$V$3&gt;0, Vypocty!P46*Vypocty!$V$4, 0)</f>
        <v>0</v>
      </c>
      <c r="AJ46" s="216">
        <f>IF(Vypocty!$V$3&gt;0, Vypocty!Q46*Vypocty!$V$4, 0)</f>
        <v>0</v>
      </c>
      <c r="AK46" s="216">
        <f>IF(Vypocty!$V$3&gt;0, Vypocty!R46*Vypocty!$V$4, 0)</f>
        <v>0</v>
      </c>
      <c r="AL46" s="216">
        <f>IF(Vypocty!$V$3&gt;0, Vypocty!S46*Vypocty!$V$4, 0)</f>
        <v>0</v>
      </c>
      <c r="AM46" s="202">
        <f>IF(Vypocty!$V$3&gt;0, Vypocty!T46*Vypocty!$V$4, 0)</f>
        <v>0</v>
      </c>
    </row>
    <row r="47" spans="1:39" x14ac:dyDescent="0.2">
      <c r="A47" s="10">
        <v>36</v>
      </c>
      <c r="B47" s="55"/>
      <c r="C47" s="56"/>
      <c r="D47" s="56"/>
      <c r="E47" s="56"/>
      <c r="F47" s="56"/>
      <c r="G47" s="56"/>
      <c r="H47" s="56"/>
      <c r="I47" s="56"/>
      <c r="J47" s="63"/>
      <c r="K47" s="63"/>
      <c r="L47" s="181"/>
      <c r="M47" s="181"/>
      <c r="N47" s="181"/>
      <c r="O47" s="181"/>
      <c r="P47" s="181"/>
      <c r="Q47" s="181"/>
      <c r="R47" s="181"/>
      <c r="S47" s="181"/>
      <c r="T47" s="181"/>
      <c r="U47" s="201">
        <f>IF(Vypocty!$V$3&gt;0, Vypocty!B47*Vypocty!$V$4, 0)</f>
        <v>0</v>
      </c>
      <c r="V47" s="197">
        <f>IF(Vypocty!$V$3&gt;0, Vypocty!C47*Vypocty!$V$4, 0)</f>
        <v>0</v>
      </c>
      <c r="W47" s="197">
        <f>IF(Vypocty!$V$3&gt;0, Vypocty!D47*Vypocty!$V$4, 0)</f>
        <v>0</v>
      </c>
      <c r="X47" s="197">
        <f>IF(Vypocty!$V$3&gt;0, Vypocty!E47*Vypocty!$V$4, 0)</f>
        <v>0</v>
      </c>
      <c r="Y47" s="197">
        <f>IF(Vypocty!$V$3&gt;0, Vypocty!F47*Vypocty!$V$4, 0)</f>
        <v>0</v>
      </c>
      <c r="Z47" s="197">
        <f>IF(Vypocty!$V$3&gt;0, Vypocty!G47*Vypocty!$V$4, 0)</f>
        <v>0</v>
      </c>
      <c r="AA47" s="197">
        <f>IF(Vypocty!$V$3&gt;0, Vypocty!H47*Vypocty!$V$4, 0)</f>
        <v>0</v>
      </c>
      <c r="AB47" s="197">
        <f>IF(Vypocty!$V$3&gt;0, Vypocty!I47*Vypocty!$V$4, 0)</f>
        <v>0</v>
      </c>
      <c r="AC47" s="197">
        <f>IF(Vypocty!$V$3&gt;0, Vypocty!J47*Vypocty!$V$4, 0)</f>
        <v>0</v>
      </c>
      <c r="AD47" s="197">
        <f>IF(Vypocty!$V$3&gt;0, Vypocty!K47*Vypocty!$V$4, 0)</f>
        <v>0</v>
      </c>
      <c r="AE47" s="197">
        <f>IF(Vypocty!$V$3&gt;0, Vypocty!L47*Vypocty!$V$4, 0)</f>
        <v>0</v>
      </c>
      <c r="AF47" s="197">
        <f>IF(Vypocty!$V$3&gt;0, Vypocty!M47*Vypocty!$V$4, 0)</f>
        <v>0</v>
      </c>
      <c r="AG47" s="197">
        <f>IF(Vypocty!$V$3&gt;0, Vypocty!N47*Vypocty!$V$4, 0)</f>
        <v>0</v>
      </c>
      <c r="AH47" s="197">
        <f>IF(Vypocty!$V$3&gt;0, Vypocty!O47*Vypocty!$V$4, 0)</f>
        <v>0</v>
      </c>
      <c r="AI47" s="197">
        <f>IF(Vypocty!$V$3&gt;0, Vypocty!P47*Vypocty!$V$4, 0)</f>
        <v>0</v>
      </c>
      <c r="AJ47" s="216">
        <f>IF(Vypocty!$V$3&gt;0, Vypocty!Q47*Vypocty!$V$4, 0)</f>
        <v>0</v>
      </c>
      <c r="AK47" s="216">
        <f>IF(Vypocty!$V$3&gt;0, Vypocty!R47*Vypocty!$V$4, 0)</f>
        <v>0</v>
      </c>
      <c r="AL47" s="216">
        <f>IF(Vypocty!$V$3&gt;0, Vypocty!S47*Vypocty!$V$4, 0)</f>
        <v>0</v>
      </c>
      <c r="AM47" s="202">
        <f>IF(Vypocty!$V$3&gt;0, Vypocty!T47*Vypocty!$V$4, 0)</f>
        <v>0</v>
      </c>
    </row>
    <row r="48" spans="1:39" x14ac:dyDescent="0.2">
      <c r="A48" s="10">
        <v>37</v>
      </c>
      <c r="B48" s="57"/>
      <c r="C48" s="58"/>
      <c r="D48" s="58"/>
      <c r="E48" s="58"/>
      <c r="F48" s="58"/>
      <c r="G48" s="58"/>
      <c r="H48" s="58"/>
      <c r="I48" s="58"/>
      <c r="J48" s="64"/>
      <c r="K48" s="64"/>
      <c r="L48" s="182"/>
      <c r="M48" s="182"/>
      <c r="N48" s="182"/>
      <c r="O48" s="182"/>
      <c r="P48" s="182"/>
      <c r="Q48" s="182"/>
      <c r="R48" s="182"/>
      <c r="S48" s="182"/>
      <c r="T48" s="182"/>
      <c r="U48" s="201">
        <f>IF(Vypocty!$V$3&gt;0, Vypocty!B48*Vypocty!$V$4, 0)</f>
        <v>0</v>
      </c>
      <c r="V48" s="197">
        <f>IF(Vypocty!$V$3&gt;0, Vypocty!C48*Vypocty!$V$4, 0)</f>
        <v>0</v>
      </c>
      <c r="W48" s="197">
        <f>IF(Vypocty!$V$3&gt;0, Vypocty!D48*Vypocty!$V$4, 0)</f>
        <v>0</v>
      </c>
      <c r="X48" s="197">
        <f>IF(Vypocty!$V$3&gt;0, Vypocty!E48*Vypocty!$V$4, 0)</f>
        <v>0</v>
      </c>
      <c r="Y48" s="197">
        <f>IF(Vypocty!$V$3&gt;0, Vypocty!F48*Vypocty!$V$4, 0)</f>
        <v>0</v>
      </c>
      <c r="Z48" s="197">
        <f>IF(Vypocty!$V$3&gt;0, Vypocty!G48*Vypocty!$V$4, 0)</f>
        <v>0</v>
      </c>
      <c r="AA48" s="197">
        <f>IF(Vypocty!$V$3&gt;0, Vypocty!H48*Vypocty!$V$4, 0)</f>
        <v>0</v>
      </c>
      <c r="AB48" s="197">
        <f>IF(Vypocty!$V$3&gt;0, Vypocty!I48*Vypocty!$V$4, 0)</f>
        <v>0</v>
      </c>
      <c r="AC48" s="197">
        <f>IF(Vypocty!$V$3&gt;0, Vypocty!J48*Vypocty!$V$4, 0)</f>
        <v>0</v>
      </c>
      <c r="AD48" s="197">
        <f>IF(Vypocty!$V$3&gt;0, Vypocty!K48*Vypocty!$V$4, 0)</f>
        <v>0</v>
      </c>
      <c r="AE48" s="197">
        <f>IF(Vypocty!$V$3&gt;0, Vypocty!L48*Vypocty!$V$4, 0)</f>
        <v>0</v>
      </c>
      <c r="AF48" s="197">
        <f>IF(Vypocty!$V$3&gt;0, Vypocty!M48*Vypocty!$V$4, 0)</f>
        <v>0</v>
      </c>
      <c r="AG48" s="197">
        <f>IF(Vypocty!$V$3&gt;0, Vypocty!N48*Vypocty!$V$4, 0)</f>
        <v>0</v>
      </c>
      <c r="AH48" s="197">
        <f>IF(Vypocty!$V$3&gt;0, Vypocty!O48*Vypocty!$V$4, 0)</f>
        <v>0</v>
      </c>
      <c r="AI48" s="197">
        <f>IF(Vypocty!$V$3&gt;0, Vypocty!P48*Vypocty!$V$4, 0)</f>
        <v>0</v>
      </c>
      <c r="AJ48" s="216">
        <f>IF(Vypocty!$V$3&gt;0, Vypocty!Q48*Vypocty!$V$4, 0)</f>
        <v>0</v>
      </c>
      <c r="AK48" s="216">
        <f>IF(Vypocty!$V$3&gt;0, Vypocty!R48*Vypocty!$V$4, 0)</f>
        <v>0</v>
      </c>
      <c r="AL48" s="216">
        <f>IF(Vypocty!$V$3&gt;0, Vypocty!S48*Vypocty!$V$4, 0)</f>
        <v>0</v>
      </c>
      <c r="AM48" s="202">
        <f>IF(Vypocty!$V$3&gt;0, Vypocty!T48*Vypocty!$V$4, 0)</f>
        <v>0</v>
      </c>
    </row>
    <row r="49" spans="1:39" x14ac:dyDescent="0.2">
      <c r="A49" s="10">
        <v>38</v>
      </c>
      <c r="B49" s="55"/>
      <c r="C49" s="56"/>
      <c r="D49" s="56"/>
      <c r="E49" s="56"/>
      <c r="F49" s="56"/>
      <c r="G49" s="56"/>
      <c r="H49" s="56"/>
      <c r="I49" s="56"/>
      <c r="J49" s="63"/>
      <c r="K49" s="63"/>
      <c r="L49" s="181"/>
      <c r="M49" s="181"/>
      <c r="N49" s="181"/>
      <c r="O49" s="181"/>
      <c r="P49" s="181"/>
      <c r="Q49" s="181"/>
      <c r="R49" s="181"/>
      <c r="S49" s="181"/>
      <c r="T49" s="181"/>
      <c r="U49" s="201">
        <f>IF(Vypocty!$V$3&gt;0, Vypocty!B49*Vypocty!$V$4, 0)</f>
        <v>0</v>
      </c>
      <c r="V49" s="197">
        <f>IF(Vypocty!$V$3&gt;0, Vypocty!C49*Vypocty!$V$4, 0)</f>
        <v>0</v>
      </c>
      <c r="W49" s="197">
        <f>IF(Vypocty!$V$3&gt;0, Vypocty!D49*Vypocty!$V$4, 0)</f>
        <v>0</v>
      </c>
      <c r="X49" s="197">
        <f>IF(Vypocty!$V$3&gt;0, Vypocty!E49*Vypocty!$V$4, 0)</f>
        <v>0</v>
      </c>
      <c r="Y49" s="197">
        <f>IF(Vypocty!$V$3&gt;0, Vypocty!F49*Vypocty!$V$4, 0)</f>
        <v>0</v>
      </c>
      <c r="Z49" s="197">
        <f>IF(Vypocty!$V$3&gt;0, Vypocty!G49*Vypocty!$V$4, 0)</f>
        <v>0</v>
      </c>
      <c r="AA49" s="197">
        <f>IF(Vypocty!$V$3&gt;0, Vypocty!H49*Vypocty!$V$4, 0)</f>
        <v>0</v>
      </c>
      <c r="AB49" s="197">
        <f>IF(Vypocty!$V$3&gt;0, Vypocty!I49*Vypocty!$V$4, 0)</f>
        <v>0</v>
      </c>
      <c r="AC49" s="197">
        <f>IF(Vypocty!$V$3&gt;0, Vypocty!J49*Vypocty!$V$4, 0)</f>
        <v>0</v>
      </c>
      <c r="AD49" s="197">
        <f>IF(Vypocty!$V$3&gt;0, Vypocty!K49*Vypocty!$V$4, 0)</f>
        <v>0</v>
      </c>
      <c r="AE49" s="197">
        <f>IF(Vypocty!$V$3&gt;0, Vypocty!L49*Vypocty!$V$4, 0)</f>
        <v>0</v>
      </c>
      <c r="AF49" s="197">
        <f>IF(Vypocty!$V$3&gt;0, Vypocty!M49*Vypocty!$V$4, 0)</f>
        <v>0</v>
      </c>
      <c r="AG49" s="197">
        <f>IF(Vypocty!$V$3&gt;0, Vypocty!N49*Vypocty!$V$4, 0)</f>
        <v>0</v>
      </c>
      <c r="AH49" s="197">
        <f>IF(Vypocty!$V$3&gt;0, Vypocty!O49*Vypocty!$V$4, 0)</f>
        <v>0</v>
      </c>
      <c r="AI49" s="197">
        <f>IF(Vypocty!$V$3&gt;0, Vypocty!P49*Vypocty!$V$4, 0)</f>
        <v>0</v>
      </c>
      <c r="AJ49" s="216">
        <f>IF(Vypocty!$V$3&gt;0, Vypocty!Q49*Vypocty!$V$4, 0)</f>
        <v>0</v>
      </c>
      <c r="AK49" s="216">
        <f>IF(Vypocty!$V$3&gt;0, Vypocty!R49*Vypocty!$V$4, 0)</f>
        <v>0</v>
      </c>
      <c r="AL49" s="216">
        <f>IF(Vypocty!$V$3&gt;0, Vypocty!S49*Vypocty!$V$4, 0)</f>
        <v>0</v>
      </c>
      <c r="AM49" s="202">
        <f>IF(Vypocty!$V$3&gt;0, Vypocty!T49*Vypocty!$V$4, 0)</f>
        <v>0</v>
      </c>
    </row>
    <row r="50" spans="1:39" x14ac:dyDescent="0.2">
      <c r="A50" s="10">
        <v>39</v>
      </c>
      <c r="B50" s="57"/>
      <c r="C50" s="58"/>
      <c r="D50" s="58"/>
      <c r="E50" s="58"/>
      <c r="F50" s="58"/>
      <c r="G50" s="58"/>
      <c r="H50" s="58"/>
      <c r="I50" s="58"/>
      <c r="J50" s="64"/>
      <c r="K50" s="64"/>
      <c r="L50" s="182"/>
      <c r="M50" s="182"/>
      <c r="N50" s="182"/>
      <c r="O50" s="182"/>
      <c r="P50" s="182"/>
      <c r="Q50" s="182"/>
      <c r="R50" s="182"/>
      <c r="S50" s="182"/>
      <c r="T50" s="182"/>
      <c r="U50" s="201">
        <f>IF(Vypocty!$V$3&gt;0, Vypocty!B50*Vypocty!$V$4, 0)</f>
        <v>0</v>
      </c>
      <c r="V50" s="197">
        <f>IF(Vypocty!$V$3&gt;0, Vypocty!C50*Vypocty!$V$4, 0)</f>
        <v>0</v>
      </c>
      <c r="W50" s="197">
        <f>IF(Vypocty!$V$3&gt;0, Vypocty!D50*Vypocty!$V$4, 0)</f>
        <v>0</v>
      </c>
      <c r="X50" s="197">
        <f>IF(Vypocty!$V$3&gt;0, Vypocty!E50*Vypocty!$V$4, 0)</f>
        <v>0</v>
      </c>
      <c r="Y50" s="197">
        <f>IF(Vypocty!$V$3&gt;0, Vypocty!F50*Vypocty!$V$4, 0)</f>
        <v>0</v>
      </c>
      <c r="Z50" s="197">
        <f>IF(Vypocty!$V$3&gt;0, Vypocty!G50*Vypocty!$V$4, 0)</f>
        <v>0</v>
      </c>
      <c r="AA50" s="197">
        <f>IF(Vypocty!$V$3&gt;0, Vypocty!H50*Vypocty!$V$4, 0)</f>
        <v>0</v>
      </c>
      <c r="AB50" s="197">
        <f>IF(Vypocty!$V$3&gt;0, Vypocty!I50*Vypocty!$V$4, 0)</f>
        <v>0</v>
      </c>
      <c r="AC50" s="197">
        <f>IF(Vypocty!$V$3&gt;0, Vypocty!J50*Vypocty!$V$4, 0)</f>
        <v>0</v>
      </c>
      <c r="AD50" s="197">
        <f>IF(Vypocty!$V$3&gt;0, Vypocty!K50*Vypocty!$V$4, 0)</f>
        <v>0</v>
      </c>
      <c r="AE50" s="197">
        <f>IF(Vypocty!$V$3&gt;0, Vypocty!L50*Vypocty!$V$4, 0)</f>
        <v>0</v>
      </c>
      <c r="AF50" s="197">
        <f>IF(Vypocty!$V$3&gt;0, Vypocty!M50*Vypocty!$V$4, 0)</f>
        <v>0</v>
      </c>
      <c r="AG50" s="197">
        <f>IF(Vypocty!$V$3&gt;0, Vypocty!N50*Vypocty!$V$4, 0)</f>
        <v>0</v>
      </c>
      <c r="AH50" s="197">
        <f>IF(Vypocty!$V$3&gt;0, Vypocty!O50*Vypocty!$V$4, 0)</f>
        <v>0</v>
      </c>
      <c r="AI50" s="197">
        <f>IF(Vypocty!$V$3&gt;0, Vypocty!P50*Vypocty!$V$4, 0)</f>
        <v>0</v>
      </c>
      <c r="AJ50" s="216">
        <f>IF(Vypocty!$V$3&gt;0, Vypocty!Q50*Vypocty!$V$4, 0)</f>
        <v>0</v>
      </c>
      <c r="AK50" s="216">
        <f>IF(Vypocty!$V$3&gt;0, Vypocty!R50*Vypocty!$V$4, 0)</f>
        <v>0</v>
      </c>
      <c r="AL50" s="216">
        <f>IF(Vypocty!$V$3&gt;0, Vypocty!S50*Vypocty!$V$4, 0)</f>
        <v>0</v>
      </c>
      <c r="AM50" s="202">
        <f>IF(Vypocty!$V$3&gt;0, Vypocty!T50*Vypocty!$V$4, 0)</f>
        <v>0</v>
      </c>
    </row>
    <row r="51" spans="1:39" x14ac:dyDescent="0.2">
      <c r="A51" s="10">
        <v>40</v>
      </c>
      <c r="B51" s="55"/>
      <c r="C51" s="56"/>
      <c r="D51" s="56"/>
      <c r="E51" s="56"/>
      <c r="F51" s="56"/>
      <c r="G51" s="56"/>
      <c r="H51" s="56"/>
      <c r="I51" s="56"/>
      <c r="J51" s="63"/>
      <c r="K51" s="63"/>
      <c r="L51" s="181"/>
      <c r="M51" s="181"/>
      <c r="N51" s="181"/>
      <c r="O51" s="181"/>
      <c r="P51" s="181"/>
      <c r="Q51" s="181"/>
      <c r="R51" s="181"/>
      <c r="S51" s="181"/>
      <c r="T51" s="181"/>
      <c r="U51" s="201">
        <f>IF(Vypocty!$V$3&gt;0, Vypocty!B51*Vypocty!$V$4, 0)</f>
        <v>0</v>
      </c>
      <c r="V51" s="197">
        <f>IF(Vypocty!$V$3&gt;0, Vypocty!C51*Vypocty!$V$4, 0)</f>
        <v>0</v>
      </c>
      <c r="W51" s="197">
        <f>IF(Vypocty!$V$3&gt;0, Vypocty!D51*Vypocty!$V$4, 0)</f>
        <v>0</v>
      </c>
      <c r="X51" s="197">
        <f>IF(Vypocty!$V$3&gt;0, Vypocty!E51*Vypocty!$V$4, 0)</f>
        <v>0</v>
      </c>
      <c r="Y51" s="197">
        <f>IF(Vypocty!$V$3&gt;0, Vypocty!F51*Vypocty!$V$4, 0)</f>
        <v>0</v>
      </c>
      <c r="Z51" s="197">
        <f>IF(Vypocty!$V$3&gt;0, Vypocty!G51*Vypocty!$V$4, 0)</f>
        <v>0</v>
      </c>
      <c r="AA51" s="197">
        <f>IF(Vypocty!$V$3&gt;0, Vypocty!H51*Vypocty!$V$4, 0)</f>
        <v>0</v>
      </c>
      <c r="AB51" s="197">
        <f>IF(Vypocty!$V$3&gt;0, Vypocty!I51*Vypocty!$V$4, 0)</f>
        <v>0</v>
      </c>
      <c r="AC51" s="197">
        <f>IF(Vypocty!$V$3&gt;0, Vypocty!J51*Vypocty!$V$4, 0)</f>
        <v>0</v>
      </c>
      <c r="AD51" s="197">
        <f>IF(Vypocty!$V$3&gt;0, Vypocty!K51*Vypocty!$V$4, 0)</f>
        <v>0</v>
      </c>
      <c r="AE51" s="197">
        <f>IF(Vypocty!$V$3&gt;0, Vypocty!L51*Vypocty!$V$4, 0)</f>
        <v>0</v>
      </c>
      <c r="AF51" s="197">
        <f>IF(Vypocty!$V$3&gt;0, Vypocty!M51*Vypocty!$V$4, 0)</f>
        <v>0</v>
      </c>
      <c r="AG51" s="197">
        <f>IF(Vypocty!$V$3&gt;0, Vypocty!N51*Vypocty!$V$4, 0)</f>
        <v>0</v>
      </c>
      <c r="AH51" s="197">
        <f>IF(Vypocty!$V$3&gt;0, Vypocty!O51*Vypocty!$V$4, 0)</f>
        <v>0</v>
      </c>
      <c r="AI51" s="197">
        <f>IF(Vypocty!$V$3&gt;0, Vypocty!P51*Vypocty!$V$4, 0)</f>
        <v>0</v>
      </c>
      <c r="AJ51" s="216">
        <f>IF(Vypocty!$V$3&gt;0, Vypocty!Q51*Vypocty!$V$4, 0)</f>
        <v>0</v>
      </c>
      <c r="AK51" s="216">
        <f>IF(Vypocty!$V$3&gt;0, Vypocty!R51*Vypocty!$V$4, 0)</f>
        <v>0</v>
      </c>
      <c r="AL51" s="216">
        <f>IF(Vypocty!$V$3&gt;0, Vypocty!S51*Vypocty!$V$4, 0)</f>
        <v>0</v>
      </c>
      <c r="AM51" s="202">
        <f>IF(Vypocty!$V$3&gt;0, Vypocty!T51*Vypocty!$V$4, 0)</f>
        <v>0</v>
      </c>
    </row>
    <row r="52" spans="1:39" x14ac:dyDescent="0.2">
      <c r="A52" s="10">
        <v>41</v>
      </c>
      <c r="B52" s="57"/>
      <c r="C52" s="58"/>
      <c r="D52" s="58"/>
      <c r="E52" s="58"/>
      <c r="F52" s="58"/>
      <c r="G52" s="58"/>
      <c r="H52" s="58"/>
      <c r="I52" s="58"/>
      <c r="J52" s="64"/>
      <c r="K52" s="64"/>
      <c r="L52" s="182"/>
      <c r="M52" s="182"/>
      <c r="N52" s="182"/>
      <c r="O52" s="182"/>
      <c r="P52" s="182"/>
      <c r="Q52" s="182"/>
      <c r="R52" s="182"/>
      <c r="S52" s="182"/>
      <c r="T52" s="182"/>
      <c r="U52" s="201">
        <f>IF(Vypocty!$V$3&gt;0, Vypocty!B52*Vypocty!$V$4, 0)</f>
        <v>0</v>
      </c>
      <c r="V52" s="197">
        <f>IF(Vypocty!$V$3&gt;0, Vypocty!C52*Vypocty!$V$4, 0)</f>
        <v>0</v>
      </c>
      <c r="W52" s="197">
        <f>IF(Vypocty!$V$3&gt;0, Vypocty!D52*Vypocty!$V$4, 0)</f>
        <v>0</v>
      </c>
      <c r="X52" s="197">
        <f>IF(Vypocty!$V$3&gt;0, Vypocty!E52*Vypocty!$V$4, 0)</f>
        <v>0</v>
      </c>
      <c r="Y52" s="197">
        <f>IF(Vypocty!$V$3&gt;0, Vypocty!F52*Vypocty!$V$4, 0)</f>
        <v>0</v>
      </c>
      <c r="Z52" s="197">
        <f>IF(Vypocty!$V$3&gt;0, Vypocty!G52*Vypocty!$V$4, 0)</f>
        <v>0</v>
      </c>
      <c r="AA52" s="197">
        <f>IF(Vypocty!$V$3&gt;0, Vypocty!H52*Vypocty!$V$4, 0)</f>
        <v>0</v>
      </c>
      <c r="AB52" s="197">
        <f>IF(Vypocty!$V$3&gt;0, Vypocty!I52*Vypocty!$V$4, 0)</f>
        <v>0</v>
      </c>
      <c r="AC52" s="197">
        <f>IF(Vypocty!$V$3&gt;0, Vypocty!J52*Vypocty!$V$4, 0)</f>
        <v>0</v>
      </c>
      <c r="AD52" s="197">
        <f>IF(Vypocty!$V$3&gt;0, Vypocty!K52*Vypocty!$V$4, 0)</f>
        <v>0</v>
      </c>
      <c r="AE52" s="197">
        <f>IF(Vypocty!$V$3&gt;0, Vypocty!L52*Vypocty!$V$4, 0)</f>
        <v>0</v>
      </c>
      <c r="AF52" s="197">
        <f>IF(Vypocty!$V$3&gt;0, Vypocty!M52*Vypocty!$V$4, 0)</f>
        <v>0</v>
      </c>
      <c r="AG52" s="197">
        <f>IF(Vypocty!$V$3&gt;0, Vypocty!N52*Vypocty!$V$4, 0)</f>
        <v>0</v>
      </c>
      <c r="AH52" s="197">
        <f>IF(Vypocty!$V$3&gt;0, Vypocty!O52*Vypocty!$V$4, 0)</f>
        <v>0</v>
      </c>
      <c r="AI52" s="197">
        <f>IF(Vypocty!$V$3&gt;0, Vypocty!P52*Vypocty!$V$4, 0)</f>
        <v>0</v>
      </c>
      <c r="AJ52" s="216">
        <f>IF(Vypocty!$V$3&gt;0, Vypocty!Q52*Vypocty!$V$4, 0)</f>
        <v>0</v>
      </c>
      <c r="AK52" s="216">
        <f>IF(Vypocty!$V$3&gt;0, Vypocty!R52*Vypocty!$V$4, 0)</f>
        <v>0</v>
      </c>
      <c r="AL52" s="216">
        <f>IF(Vypocty!$V$3&gt;0, Vypocty!S52*Vypocty!$V$4, 0)</f>
        <v>0</v>
      </c>
      <c r="AM52" s="202">
        <f>IF(Vypocty!$V$3&gt;0, Vypocty!T52*Vypocty!$V$4, 0)</f>
        <v>0</v>
      </c>
    </row>
    <row r="53" spans="1:39" x14ac:dyDescent="0.2">
      <c r="A53" s="10">
        <v>42</v>
      </c>
      <c r="B53" s="55"/>
      <c r="C53" s="56"/>
      <c r="D53" s="56"/>
      <c r="E53" s="56"/>
      <c r="F53" s="56"/>
      <c r="G53" s="56"/>
      <c r="H53" s="56"/>
      <c r="I53" s="56"/>
      <c r="J53" s="63"/>
      <c r="K53" s="63"/>
      <c r="L53" s="181"/>
      <c r="M53" s="181"/>
      <c r="N53" s="181"/>
      <c r="O53" s="181"/>
      <c r="P53" s="181"/>
      <c r="Q53" s="181"/>
      <c r="R53" s="181"/>
      <c r="S53" s="181"/>
      <c r="T53" s="181"/>
      <c r="U53" s="201">
        <f>IF(Vypocty!$V$3&gt;0, Vypocty!B53*Vypocty!$V$4, 0)</f>
        <v>0</v>
      </c>
      <c r="V53" s="197">
        <f>IF(Vypocty!$V$3&gt;0, Vypocty!C53*Vypocty!$V$4, 0)</f>
        <v>0</v>
      </c>
      <c r="W53" s="197">
        <f>IF(Vypocty!$V$3&gt;0, Vypocty!D53*Vypocty!$V$4, 0)</f>
        <v>0</v>
      </c>
      <c r="X53" s="197">
        <f>IF(Vypocty!$V$3&gt;0, Vypocty!E53*Vypocty!$V$4, 0)</f>
        <v>0</v>
      </c>
      <c r="Y53" s="197">
        <f>IF(Vypocty!$V$3&gt;0, Vypocty!F53*Vypocty!$V$4, 0)</f>
        <v>0</v>
      </c>
      <c r="Z53" s="197">
        <f>IF(Vypocty!$V$3&gt;0, Vypocty!G53*Vypocty!$V$4, 0)</f>
        <v>0</v>
      </c>
      <c r="AA53" s="197">
        <f>IF(Vypocty!$V$3&gt;0, Vypocty!H53*Vypocty!$V$4, 0)</f>
        <v>0</v>
      </c>
      <c r="AB53" s="197">
        <f>IF(Vypocty!$V$3&gt;0, Vypocty!I53*Vypocty!$V$4, 0)</f>
        <v>0</v>
      </c>
      <c r="AC53" s="197">
        <f>IF(Vypocty!$V$3&gt;0, Vypocty!J53*Vypocty!$V$4, 0)</f>
        <v>0</v>
      </c>
      <c r="AD53" s="197">
        <f>IF(Vypocty!$V$3&gt;0, Vypocty!K53*Vypocty!$V$4, 0)</f>
        <v>0</v>
      </c>
      <c r="AE53" s="197">
        <f>IF(Vypocty!$V$3&gt;0, Vypocty!L53*Vypocty!$V$4, 0)</f>
        <v>0</v>
      </c>
      <c r="AF53" s="197">
        <f>IF(Vypocty!$V$3&gt;0, Vypocty!M53*Vypocty!$V$4, 0)</f>
        <v>0</v>
      </c>
      <c r="AG53" s="197">
        <f>IF(Vypocty!$V$3&gt;0, Vypocty!N53*Vypocty!$V$4, 0)</f>
        <v>0</v>
      </c>
      <c r="AH53" s="197">
        <f>IF(Vypocty!$V$3&gt;0, Vypocty!O53*Vypocty!$V$4, 0)</f>
        <v>0</v>
      </c>
      <c r="AI53" s="197">
        <f>IF(Vypocty!$V$3&gt;0, Vypocty!P53*Vypocty!$V$4, 0)</f>
        <v>0</v>
      </c>
      <c r="AJ53" s="216">
        <f>IF(Vypocty!$V$3&gt;0, Vypocty!Q53*Vypocty!$V$4, 0)</f>
        <v>0</v>
      </c>
      <c r="AK53" s="216">
        <f>IF(Vypocty!$V$3&gt;0, Vypocty!R53*Vypocty!$V$4, 0)</f>
        <v>0</v>
      </c>
      <c r="AL53" s="216">
        <f>IF(Vypocty!$V$3&gt;0, Vypocty!S53*Vypocty!$V$4, 0)</f>
        <v>0</v>
      </c>
      <c r="AM53" s="202">
        <f>IF(Vypocty!$V$3&gt;0, Vypocty!T53*Vypocty!$V$4, 0)</f>
        <v>0</v>
      </c>
    </row>
    <row r="54" spans="1:39" x14ac:dyDescent="0.2">
      <c r="A54" s="10">
        <v>43</v>
      </c>
      <c r="B54" s="57"/>
      <c r="C54" s="58"/>
      <c r="D54" s="58"/>
      <c r="E54" s="58"/>
      <c r="F54" s="58"/>
      <c r="G54" s="58"/>
      <c r="H54" s="58"/>
      <c r="I54" s="58"/>
      <c r="J54" s="64"/>
      <c r="K54" s="64"/>
      <c r="L54" s="182"/>
      <c r="M54" s="182"/>
      <c r="N54" s="182"/>
      <c r="O54" s="182"/>
      <c r="P54" s="182"/>
      <c r="Q54" s="182"/>
      <c r="R54" s="182"/>
      <c r="S54" s="182"/>
      <c r="T54" s="182"/>
      <c r="U54" s="201">
        <f>IF(Vypocty!$V$3&gt;0, Vypocty!B54*Vypocty!$V$4, 0)</f>
        <v>0</v>
      </c>
      <c r="V54" s="197">
        <f>IF(Vypocty!$V$3&gt;0, Vypocty!C54*Vypocty!$V$4, 0)</f>
        <v>0</v>
      </c>
      <c r="W54" s="197">
        <f>IF(Vypocty!$V$3&gt;0, Vypocty!D54*Vypocty!$V$4, 0)</f>
        <v>0</v>
      </c>
      <c r="X54" s="197">
        <f>IF(Vypocty!$V$3&gt;0, Vypocty!E54*Vypocty!$V$4, 0)</f>
        <v>0</v>
      </c>
      <c r="Y54" s="197">
        <f>IF(Vypocty!$V$3&gt;0, Vypocty!F54*Vypocty!$V$4, 0)</f>
        <v>0</v>
      </c>
      <c r="Z54" s="197">
        <f>IF(Vypocty!$V$3&gt;0, Vypocty!G54*Vypocty!$V$4, 0)</f>
        <v>0</v>
      </c>
      <c r="AA54" s="197">
        <f>IF(Vypocty!$V$3&gt;0, Vypocty!H54*Vypocty!$V$4, 0)</f>
        <v>0</v>
      </c>
      <c r="AB54" s="197">
        <f>IF(Vypocty!$V$3&gt;0, Vypocty!I54*Vypocty!$V$4, 0)</f>
        <v>0</v>
      </c>
      <c r="AC54" s="197">
        <f>IF(Vypocty!$V$3&gt;0, Vypocty!J54*Vypocty!$V$4, 0)</f>
        <v>0</v>
      </c>
      <c r="AD54" s="197">
        <f>IF(Vypocty!$V$3&gt;0, Vypocty!K54*Vypocty!$V$4, 0)</f>
        <v>0</v>
      </c>
      <c r="AE54" s="197">
        <f>IF(Vypocty!$V$3&gt;0, Vypocty!L54*Vypocty!$V$4, 0)</f>
        <v>0</v>
      </c>
      <c r="AF54" s="197">
        <f>IF(Vypocty!$V$3&gt;0, Vypocty!M54*Vypocty!$V$4, 0)</f>
        <v>0</v>
      </c>
      <c r="AG54" s="197">
        <f>IF(Vypocty!$V$3&gt;0, Vypocty!N54*Vypocty!$V$4, 0)</f>
        <v>0</v>
      </c>
      <c r="AH54" s="197">
        <f>IF(Vypocty!$V$3&gt;0, Vypocty!O54*Vypocty!$V$4, 0)</f>
        <v>0</v>
      </c>
      <c r="AI54" s="197">
        <f>IF(Vypocty!$V$3&gt;0, Vypocty!P54*Vypocty!$V$4, 0)</f>
        <v>0</v>
      </c>
      <c r="AJ54" s="216">
        <f>IF(Vypocty!$V$3&gt;0, Vypocty!Q54*Vypocty!$V$4, 0)</f>
        <v>0</v>
      </c>
      <c r="AK54" s="216">
        <f>IF(Vypocty!$V$3&gt;0, Vypocty!R54*Vypocty!$V$4, 0)</f>
        <v>0</v>
      </c>
      <c r="AL54" s="216">
        <f>IF(Vypocty!$V$3&gt;0, Vypocty!S54*Vypocty!$V$4, 0)</f>
        <v>0</v>
      </c>
      <c r="AM54" s="202">
        <f>IF(Vypocty!$V$3&gt;0, Vypocty!T54*Vypocty!$V$4, 0)</f>
        <v>0</v>
      </c>
    </row>
    <row r="55" spans="1:39" x14ac:dyDescent="0.2">
      <c r="A55" s="10">
        <v>44</v>
      </c>
      <c r="B55" s="55"/>
      <c r="C55" s="56"/>
      <c r="D55" s="56"/>
      <c r="E55" s="56"/>
      <c r="F55" s="56"/>
      <c r="G55" s="56"/>
      <c r="H55" s="56"/>
      <c r="I55" s="56"/>
      <c r="J55" s="63"/>
      <c r="K55" s="63"/>
      <c r="L55" s="181"/>
      <c r="M55" s="181"/>
      <c r="N55" s="181"/>
      <c r="O55" s="181"/>
      <c r="P55" s="181"/>
      <c r="Q55" s="181"/>
      <c r="R55" s="181"/>
      <c r="S55" s="181"/>
      <c r="T55" s="181"/>
      <c r="U55" s="201">
        <f>IF(Vypocty!$V$3&gt;0, Vypocty!B55*Vypocty!$V$4, 0)</f>
        <v>0</v>
      </c>
      <c r="V55" s="197">
        <f>IF(Vypocty!$V$3&gt;0, Vypocty!C55*Vypocty!$V$4, 0)</f>
        <v>0</v>
      </c>
      <c r="W55" s="197">
        <f>IF(Vypocty!$V$3&gt;0, Vypocty!D55*Vypocty!$V$4, 0)</f>
        <v>0</v>
      </c>
      <c r="X55" s="197">
        <f>IF(Vypocty!$V$3&gt;0, Vypocty!E55*Vypocty!$V$4, 0)</f>
        <v>0</v>
      </c>
      <c r="Y55" s="197">
        <f>IF(Vypocty!$V$3&gt;0, Vypocty!F55*Vypocty!$V$4, 0)</f>
        <v>0</v>
      </c>
      <c r="Z55" s="197">
        <f>IF(Vypocty!$V$3&gt;0, Vypocty!G55*Vypocty!$V$4, 0)</f>
        <v>0</v>
      </c>
      <c r="AA55" s="197">
        <f>IF(Vypocty!$V$3&gt;0, Vypocty!H55*Vypocty!$V$4, 0)</f>
        <v>0</v>
      </c>
      <c r="AB55" s="197">
        <f>IF(Vypocty!$V$3&gt;0, Vypocty!I55*Vypocty!$V$4, 0)</f>
        <v>0</v>
      </c>
      <c r="AC55" s="197">
        <f>IF(Vypocty!$V$3&gt;0, Vypocty!J55*Vypocty!$V$4, 0)</f>
        <v>0</v>
      </c>
      <c r="AD55" s="197">
        <f>IF(Vypocty!$V$3&gt;0, Vypocty!K55*Vypocty!$V$4, 0)</f>
        <v>0</v>
      </c>
      <c r="AE55" s="197">
        <f>IF(Vypocty!$V$3&gt;0, Vypocty!L55*Vypocty!$V$4, 0)</f>
        <v>0</v>
      </c>
      <c r="AF55" s="197">
        <f>IF(Vypocty!$V$3&gt;0, Vypocty!M55*Vypocty!$V$4, 0)</f>
        <v>0</v>
      </c>
      <c r="AG55" s="197">
        <f>IF(Vypocty!$V$3&gt;0, Vypocty!N55*Vypocty!$V$4, 0)</f>
        <v>0</v>
      </c>
      <c r="AH55" s="197">
        <f>IF(Vypocty!$V$3&gt;0, Vypocty!O55*Vypocty!$V$4, 0)</f>
        <v>0</v>
      </c>
      <c r="AI55" s="197">
        <f>IF(Vypocty!$V$3&gt;0, Vypocty!P55*Vypocty!$V$4, 0)</f>
        <v>0</v>
      </c>
      <c r="AJ55" s="216">
        <f>IF(Vypocty!$V$3&gt;0, Vypocty!Q55*Vypocty!$V$4, 0)</f>
        <v>0</v>
      </c>
      <c r="AK55" s="216">
        <f>IF(Vypocty!$V$3&gt;0, Vypocty!R55*Vypocty!$V$4, 0)</f>
        <v>0</v>
      </c>
      <c r="AL55" s="216">
        <f>IF(Vypocty!$V$3&gt;0, Vypocty!S55*Vypocty!$V$4, 0)</f>
        <v>0</v>
      </c>
      <c r="AM55" s="202">
        <f>IF(Vypocty!$V$3&gt;0, Vypocty!T55*Vypocty!$V$4, 0)</f>
        <v>0</v>
      </c>
    </row>
    <row r="56" spans="1:39" x14ac:dyDescent="0.2">
      <c r="A56" s="10">
        <v>45</v>
      </c>
      <c r="B56" s="57"/>
      <c r="C56" s="58"/>
      <c r="D56" s="58"/>
      <c r="E56" s="58"/>
      <c r="F56" s="58"/>
      <c r="G56" s="58"/>
      <c r="H56" s="58"/>
      <c r="I56" s="58"/>
      <c r="J56" s="64"/>
      <c r="K56" s="64"/>
      <c r="L56" s="182"/>
      <c r="M56" s="182"/>
      <c r="N56" s="182"/>
      <c r="O56" s="182"/>
      <c r="P56" s="182"/>
      <c r="Q56" s="182"/>
      <c r="R56" s="182"/>
      <c r="S56" s="182"/>
      <c r="T56" s="182"/>
      <c r="U56" s="201">
        <f>IF(Vypocty!$V$3&gt;0, Vypocty!B56*Vypocty!$V$4, 0)</f>
        <v>0</v>
      </c>
      <c r="V56" s="197">
        <f>IF(Vypocty!$V$3&gt;0, Vypocty!C56*Vypocty!$V$4, 0)</f>
        <v>0</v>
      </c>
      <c r="W56" s="197">
        <f>IF(Vypocty!$V$3&gt;0, Vypocty!D56*Vypocty!$V$4, 0)</f>
        <v>0</v>
      </c>
      <c r="X56" s="197">
        <f>IF(Vypocty!$V$3&gt;0, Vypocty!E56*Vypocty!$V$4, 0)</f>
        <v>0</v>
      </c>
      <c r="Y56" s="197">
        <f>IF(Vypocty!$V$3&gt;0, Vypocty!F56*Vypocty!$V$4, 0)</f>
        <v>0</v>
      </c>
      <c r="Z56" s="197">
        <f>IF(Vypocty!$V$3&gt;0, Vypocty!G56*Vypocty!$V$4, 0)</f>
        <v>0</v>
      </c>
      <c r="AA56" s="197">
        <f>IF(Vypocty!$V$3&gt;0, Vypocty!H56*Vypocty!$V$4, 0)</f>
        <v>0</v>
      </c>
      <c r="AB56" s="197">
        <f>IF(Vypocty!$V$3&gt;0, Vypocty!I56*Vypocty!$V$4, 0)</f>
        <v>0</v>
      </c>
      <c r="AC56" s="197">
        <f>IF(Vypocty!$V$3&gt;0, Vypocty!J56*Vypocty!$V$4, 0)</f>
        <v>0</v>
      </c>
      <c r="AD56" s="197">
        <f>IF(Vypocty!$V$3&gt;0, Vypocty!K56*Vypocty!$V$4, 0)</f>
        <v>0</v>
      </c>
      <c r="AE56" s="197">
        <f>IF(Vypocty!$V$3&gt;0, Vypocty!L56*Vypocty!$V$4, 0)</f>
        <v>0</v>
      </c>
      <c r="AF56" s="197">
        <f>IF(Vypocty!$V$3&gt;0, Vypocty!M56*Vypocty!$V$4, 0)</f>
        <v>0</v>
      </c>
      <c r="AG56" s="197">
        <f>IF(Vypocty!$V$3&gt;0, Vypocty!N56*Vypocty!$V$4, 0)</f>
        <v>0</v>
      </c>
      <c r="AH56" s="197">
        <f>IF(Vypocty!$V$3&gt;0, Vypocty!O56*Vypocty!$V$4, 0)</f>
        <v>0</v>
      </c>
      <c r="AI56" s="197">
        <f>IF(Vypocty!$V$3&gt;0, Vypocty!P56*Vypocty!$V$4, 0)</f>
        <v>0</v>
      </c>
      <c r="AJ56" s="216">
        <f>IF(Vypocty!$V$3&gt;0, Vypocty!Q56*Vypocty!$V$4, 0)</f>
        <v>0</v>
      </c>
      <c r="AK56" s="216">
        <f>IF(Vypocty!$V$3&gt;0, Vypocty!R56*Vypocty!$V$4, 0)</f>
        <v>0</v>
      </c>
      <c r="AL56" s="216">
        <f>IF(Vypocty!$V$3&gt;0, Vypocty!S56*Vypocty!$V$4, 0)</f>
        <v>0</v>
      </c>
      <c r="AM56" s="202">
        <f>IF(Vypocty!$V$3&gt;0, Vypocty!T56*Vypocty!$V$4, 0)</f>
        <v>0</v>
      </c>
    </row>
    <row r="57" spans="1:39" x14ac:dyDescent="0.2">
      <c r="A57" s="10">
        <v>46</v>
      </c>
      <c r="B57" s="55"/>
      <c r="C57" s="56"/>
      <c r="D57" s="56"/>
      <c r="E57" s="56"/>
      <c r="F57" s="56"/>
      <c r="G57" s="56"/>
      <c r="H57" s="56"/>
      <c r="I57" s="56"/>
      <c r="J57" s="63"/>
      <c r="K57" s="63"/>
      <c r="L57" s="181"/>
      <c r="M57" s="181"/>
      <c r="N57" s="181"/>
      <c r="O57" s="181"/>
      <c r="P57" s="181"/>
      <c r="Q57" s="181"/>
      <c r="R57" s="181"/>
      <c r="S57" s="181"/>
      <c r="T57" s="181"/>
      <c r="U57" s="201">
        <f>IF(Vypocty!$V$3&gt;0, Vypocty!B57*Vypocty!$V$4, 0)</f>
        <v>0</v>
      </c>
      <c r="V57" s="197">
        <f>IF(Vypocty!$V$3&gt;0, Vypocty!C57*Vypocty!$V$4, 0)</f>
        <v>0</v>
      </c>
      <c r="W57" s="197">
        <f>IF(Vypocty!$V$3&gt;0, Vypocty!D57*Vypocty!$V$4, 0)</f>
        <v>0</v>
      </c>
      <c r="X57" s="197">
        <f>IF(Vypocty!$V$3&gt;0, Vypocty!E57*Vypocty!$V$4, 0)</f>
        <v>0</v>
      </c>
      <c r="Y57" s="197">
        <f>IF(Vypocty!$V$3&gt;0, Vypocty!F57*Vypocty!$V$4, 0)</f>
        <v>0</v>
      </c>
      <c r="Z57" s="197">
        <f>IF(Vypocty!$V$3&gt;0, Vypocty!G57*Vypocty!$V$4, 0)</f>
        <v>0</v>
      </c>
      <c r="AA57" s="197">
        <f>IF(Vypocty!$V$3&gt;0, Vypocty!H57*Vypocty!$V$4, 0)</f>
        <v>0</v>
      </c>
      <c r="AB57" s="197">
        <f>IF(Vypocty!$V$3&gt;0, Vypocty!I57*Vypocty!$V$4, 0)</f>
        <v>0</v>
      </c>
      <c r="AC57" s="197">
        <f>IF(Vypocty!$V$3&gt;0, Vypocty!J57*Vypocty!$V$4, 0)</f>
        <v>0</v>
      </c>
      <c r="AD57" s="197">
        <f>IF(Vypocty!$V$3&gt;0, Vypocty!K57*Vypocty!$V$4, 0)</f>
        <v>0</v>
      </c>
      <c r="AE57" s="197">
        <f>IF(Vypocty!$V$3&gt;0, Vypocty!L57*Vypocty!$V$4, 0)</f>
        <v>0</v>
      </c>
      <c r="AF57" s="197">
        <f>IF(Vypocty!$V$3&gt;0, Vypocty!M57*Vypocty!$V$4, 0)</f>
        <v>0</v>
      </c>
      <c r="AG57" s="197">
        <f>IF(Vypocty!$V$3&gt;0, Vypocty!N57*Vypocty!$V$4, 0)</f>
        <v>0</v>
      </c>
      <c r="AH57" s="197">
        <f>IF(Vypocty!$V$3&gt;0, Vypocty!O57*Vypocty!$V$4, 0)</f>
        <v>0</v>
      </c>
      <c r="AI57" s="197">
        <f>IF(Vypocty!$V$3&gt;0, Vypocty!P57*Vypocty!$V$4, 0)</f>
        <v>0</v>
      </c>
      <c r="AJ57" s="216">
        <f>IF(Vypocty!$V$3&gt;0, Vypocty!Q57*Vypocty!$V$4, 0)</f>
        <v>0</v>
      </c>
      <c r="AK57" s="216">
        <f>IF(Vypocty!$V$3&gt;0, Vypocty!R57*Vypocty!$V$4, 0)</f>
        <v>0</v>
      </c>
      <c r="AL57" s="216">
        <f>IF(Vypocty!$V$3&gt;0, Vypocty!S57*Vypocty!$V$4, 0)</f>
        <v>0</v>
      </c>
      <c r="AM57" s="202">
        <f>IF(Vypocty!$V$3&gt;0, Vypocty!T57*Vypocty!$V$4, 0)</f>
        <v>0</v>
      </c>
    </row>
    <row r="58" spans="1:39" x14ac:dyDescent="0.2">
      <c r="A58" s="10">
        <v>47</v>
      </c>
      <c r="B58" s="57"/>
      <c r="C58" s="58"/>
      <c r="D58" s="58"/>
      <c r="E58" s="58"/>
      <c r="F58" s="58"/>
      <c r="G58" s="58"/>
      <c r="H58" s="58"/>
      <c r="I58" s="58"/>
      <c r="J58" s="64"/>
      <c r="K58" s="64"/>
      <c r="L58" s="182"/>
      <c r="M58" s="182"/>
      <c r="N58" s="182"/>
      <c r="O58" s="182"/>
      <c r="P58" s="182"/>
      <c r="Q58" s="182"/>
      <c r="R58" s="182"/>
      <c r="S58" s="182"/>
      <c r="T58" s="182"/>
      <c r="U58" s="201">
        <f>IF(Vypocty!$V$3&gt;0, Vypocty!B58*Vypocty!$V$4, 0)</f>
        <v>0</v>
      </c>
      <c r="V58" s="197">
        <f>IF(Vypocty!$V$3&gt;0, Vypocty!C58*Vypocty!$V$4, 0)</f>
        <v>0</v>
      </c>
      <c r="W58" s="197">
        <f>IF(Vypocty!$V$3&gt;0, Vypocty!D58*Vypocty!$V$4, 0)</f>
        <v>0</v>
      </c>
      <c r="X58" s="197">
        <f>IF(Vypocty!$V$3&gt;0, Vypocty!E58*Vypocty!$V$4, 0)</f>
        <v>0</v>
      </c>
      <c r="Y58" s="197">
        <f>IF(Vypocty!$V$3&gt;0, Vypocty!F58*Vypocty!$V$4, 0)</f>
        <v>0</v>
      </c>
      <c r="Z58" s="197">
        <f>IF(Vypocty!$V$3&gt;0, Vypocty!G58*Vypocty!$V$4, 0)</f>
        <v>0</v>
      </c>
      <c r="AA58" s="197">
        <f>IF(Vypocty!$V$3&gt;0, Vypocty!H58*Vypocty!$V$4, 0)</f>
        <v>0</v>
      </c>
      <c r="AB58" s="197">
        <f>IF(Vypocty!$V$3&gt;0, Vypocty!I58*Vypocty!$V$4, 0)</f>
        <v>0</v>
      </c>
      <c r="AC58" s="197">
        <f>IF(Vypocty!$V$3&gt;0, Vypocty!J58*Vypocty!$V$4, 0)</f>
        <v>0</v>
      </c>
      <c r="AD58" s="197">
        <f>IF(Vypocty!$V$3&gt;0, Vypocty!K58*Vypocty!$V$4, 0)</f>
        <v>0</v>
      </c>
      <c r="AE58" s="197">
        <f>IF(Vypocty!$V$3&gt;0, Vypocty!L58*Vypocty!$V$4, 0)</f>
        <v>0</v>
      </c>
      <c r="AF58" s="197">
        <f>IF(Vypocty!$V$3&gt;0, Vypocty!M58*Vypocty!$V$4, 0)</f>
        <v>0</v>
      </c>
      <c r="AG58" s="197">
        <f>IF(Vypocty!$V$3&gt;0, Vypocty!N58*Vypocty!$V$4, 0)</f>
        <v>0</v>
      </c>
      <c r="AH58" s="197">
        <f>IF(Vypocty!$V$3&gt;0, Vypocty!O58*Vypocty!$V$4, 0)</f>
        <v>0</v>
      </c>
      <c r="AI58" s="197">
        <f>IF(Vypocty!$V$3&gt;0, Vypocty!P58*Vypocty!$V$4, 0)</f>
        <v>0</v>
      </c>
      <c r="AJ58" s="216">
        <f>IF(Vypocty!$V$3&gt;0, Vypocty!Q58*Vypocty!$V$4, 0)</f>
        <v>0</v>
      </c>
      <c r="AK58" s="216">
        <f>IF(Vypocty!$V$3&gt;0, Vypocty!R58*Vypocty!$V$4, 0)</f>
        <v>0</v>
      </c>
      <c r="AL58" s="216">
        <f>IF(Vypocty!$V$3&gt;0, Vypocty!S58*Vypocty!$V$4, 0)</f>
        <v>0</v>
      </c>
      <c r="AM58" s="202">
        <f>IF(Vypocty!$V$3&gt;0, Vypocty!T58*Vypocty!$V$4, 0)</f>
        <v>0</v>
      </c>
    </row>
    <row r="59" spans="1:39" x14ac:dyDescent="0.2">
      <c r="A59" s="10">
        <v>48</v>
      </c>
      <c r="B59" s="55"/>
      <c r="C59" s="56"/>
      <c r="D59" s="56"/>
      <c r="E59" s="56"/>
      <c r="F59" s="56"/>
      <c r="G59" s="56"/>
      <c r="H59" s="56"/>
      <c r="I59" s="56"/>
      <c r="J59" s="63"/>
      <c r="K59" s="63"/>
      <c r="L59" s="181"/>
      <c r="M59" s="181"/>
      <c r="N59" s="181"/>
      <c r="O59" s="181"/>
      <c r="P59" s="181"/>
      <c r="Q59" s="181"/>
      <c r="R59" s="181"/>
      <c r="S59" s="181"/>
      <c r="T59" s="181"/>
      <c r="U59" s="201">
        <f>IF(Vypocty!$V$3&gt;0, Vypocty!B59*Vypocty!$V$4, 0)</f>
        <v>0</v>
      </c>
      <c r="V59" s="197">
        <f>IF(Vypocty!$V$3&gt;0, Vypocty!C59*Vypocty!$V$4, 0)</f>
        <v>0</v>
      </c>
      <c r="W59" s="197">
        <f>IF(Vypocty!$V$3&gt;0, Vypocty!D59*Vypocty!$V$4, 0)</f>
        <v>0</v>
      </c>
      <c r="X59" s="197">
        <f>IF(Vypocty!$V$3&gt;0, Vypocty!E59*Vypocty!$V$4, 0)</f>
        <v>0</v>
      </c>
      <c r="Y59" s="197">
        <f>IF(Vypocty!$V$3&gt;0, Vypocty!F59*Vypocty!$V$4, 0)</f>
        <v>0</v>
      </c>
      <c r="Z59" s="197">
        <f>IF(Vypocty!$V$3&gt;0, Vypocty!G59*Vypocty!$V$4, 0)</f>
        <v>0</v>
      </c>
      <c r="AA59" s="197">
        <f>IF(Vypocty!$V$3&gt;0, Vypocty!H59*Vypocty!$V$4, 0)</f>
        <v>0</v>
      </c>
      <c r="AB59" s="197">
        <f>IF(Vypocty!$V$3&gt;0, Vypocty!I59*Vypocty!$V$4, 0)</f>
        <v>0</v>
      </c>
      <c r="AC59" s="197">
        <f>IF(Vypocty!$V$3&gt;0, Vypocty!J59*Vypocty!$V$4, 0)</f>
        <v>0</v>
      </c>
      <c r="AD59" s="197">
        <f>IF(Vypocty!$V$3&gt;0, Vypocty!K59*Vypocty!$V$4, 0)</f>
        <v>0</v>
      </c>
      <c r="AE59" s="197">
        <f>IF(Vypocty!$V$3&gt;0, Vypocty!L59*Vypocty!$V$4, 0)</f>
        <v>0</v>
      </c>
      <c r="AF59" s="197">
        <f>IF(Vypocty!$V$3&gt;0, Vypocty!M59*Vypocty!$V$4, 0)</f>
        <v>0</v>
      </c>
      <c r="AG59" s="197">
        <f>IF(Vypocty!$V$3&gt;0, Vypocty!N59*Vypocty!$V$4, 0)</f>
        <v>0</v>
      </c>
      <c r="AH59" s="197">
        <f>IF(Vypocty!$V$3&gt;0, Vypocty!O59*Vypocty!$V$4, 0)</f>
        <v>0</v>
      </c>
      <c r="AI59" s="197">
        <f>IF(Vypocty!$V$3&gt;0, Vypocty!P59*Vypocty!$V$4, 0)</f>
        <v>0</v>
      </c>
      <c r="AJ59" s="216">
        <f>IF(Vypocty!$V$3&gt;0, Vypocty!Q59*Vypocty!$V$4, 0)</f>
        <v>0</v>
      </c>
      <c r="AK59" s="216">
        <f>IF(Vypocty!$V$3&gt;0, Vypocty!R59*Vypocty!$V$4, 0)</f>
        <v>0</v>
      </c>
      <c r="AL59" s="216">
        <f>IF(Vypocty!$V$3&gt;0, Vypocty!S59*Vypocty!$V$4, 0)</f>
        <v>0</v>
      </c>
      <c r="AM59" s="202">
        <f>IF(Vypocty!$V$3&gt;0, Vypocty!T59*Vypocty!$V$4, 0)</f>
        <v>0</v>
      </c>
    </row>
    <row r="60" spans="1:39" x14ac:dyDescent="0.2">
      <c r="A60" s="10">
        <v>49</v>
      </c>
      <c r="B60" s="57"/>
      <c r="C60" s="58"/>
      <c r="D60" s="58"/>
      <c r="E60" s="58"/>
      <c r="F60" s="58"/>
      <c r="G60" s="58"/>
      <c r="H60" s="58"/>
      <c r="I60" s="58"/>
      <c r="J60" s="64"/>
      <c r="K60" s="64"/>
      <c r="L60" s="182"/>
      <c r="M60" s="182"/>
      <c r="N60" s="182"/>
      <c r="O60" s="182"/>
      <c r="P60" s="182"/>
      <c r="Q60" s="182"/>
      <c r="R60" s="182"/>
      <c r="S60" s="182"/>
      <c r="T60" s="182"/>
      <c r="U60" s="201">
        <f>IF(Vypocty!$V$3&gt;0, Vypocty!B60*Vypocty!$V$4, 0)</f>
        <v>0</v>
      </c>
      <c r="V60" s="197">
        <f>IF(Vypocty!$V$3&gt;0, Vypocty!C60*Vypocty!$V$4, 0)</f>
        <v>0</v>
      </c>
      <c r="W60" s="197">
        <f>IF(Vypocty!$V$3&gt;0, Vypocty!D60*Vypocty!$V$4, 0)</f>
        <v>0</v>
      </c>
      <c r="X60" s="197">
        <f>IF(Vypocty!$V$3&gt;0, Vypocty!E60*Vypocty!$V$4, 0)</f>
        <v>0</v>
      </c>
      <c r="Y60" s="197">
        <f>IF(Vypocty!$V$3&gt;0, Vypocty!F60*Vypocty!$V$4, 0)</f>
        <v>0</v>
      </c>
      <c r="Z60" s="197">
        <f>IF(Vypocty!$V$3&gt;0, Vypocty!G60*Vypocty!$V$4, 0)</f>
        <v>0</v>
      </c>
      <c r="AA60" s="197">
        <f>IF(Vypocty!$V$3&gt;0, Vypocty!H60*Vypocty!$V$4, 0)</f>
        <v>0</v>
      </c>
      <c r="AB60" s="197">
        <f>IF(Vypocty!$V$3&gt;0, Vypocty!I60*Vypocty!$V$4, 0)</f>
        <v>0</v>
      </c>
      <c r="AC60" s="197">
        <f>IF(Vypocty!$V$3&gt;0, Vypocty!J60*Vypocty!$V$4, 0)</f>
        <v>0</v>
      </c>
      <c r="AD60" s="197">
        <f>IF(Vypocty!$V$3&gt;0, Vypocty!K60*Vypocty!$V$4, 0)</f>
        <v>0</v>
      </c>
      <c r="AE60" s="197">
        <f>IF(Vypocty!$V$3&gt;0, Vypocty!L60*Vypocty!$V$4, 0)</f>
        <v>0</v>
      </c>
      <c r="AF60" s="197">
        <f>IF(Vypocty!$V$3&gt;0, Vypocty!M60*Vypocty!$V$4, 0)</f>
        <v>0</v>
      </c>
      <c r="AG60" s="197">
        <f>IF(Vypocty!$V$3&gt;0, Vypocty!N60*Vypocty!$V$4, 0)</f>
        <v>0</v>
      </c>
      <c r="AH60" s="197">
        <f>IF(Vypocty!$V$3&gt;0, Vypocty!O60*Vypocty!$V$4, 0)</f>
        <v>0</v>
      </c>
      <c r="AI60" s="197">
        <f>IF(Vypocty!$V$3&gt;0, Vypocty!P60*Vypocty!$V$4, 0)</f>
        <v>0</v>
      </c>
      <c r="AJ60" s="216">
        <f>IF(Vypocty!$V$3&gt;0, Vypocty!Q60*Vypocty!$V$4, 0)</f>
        <v>0</v>
      </c>
      <c r="AK60" s="216">
        <f>IF(Vypocty!$V$3&gt;0, Vypocty!R60*Vypocty!$V$4, 0)</f>
        <v>0</v>
      </c>
      <c r="AL60" s="216">
        <f>IF(Vypocty!$V$3&gt;0, Vypocty!S60*Vypocty!$V$4, 0)</f>
        <v>0</v>
      </c>
      <c r="AM60" s="202">
        <f>IF(Vypocty!$V$3&gt;0, Vypocty!T60*Vypocty!$V$4, 0)</f>
        <v>0</v>
      </c>
    </row>
    <row r="61" spans="1:39" x14ac:dyDescent="0.2">
      <c r="A61" s="10">
        <v>50</v>
      </c>
      <c r="B61" s="55"/>
      <c r="C61" s="56"/>
      <c r="D61" s="56"/>
      <c r="E61" s="56"/>
      <c r="F61" s="56"/>
      <c r="G61" s="56"/>
      <c r="H61" s="56"/>
      <c r="I61" s="56"/>
      <c r="J61" s="63"/>
      <c r="K61" s="63"/>
      <c r="L61" s="181"/>
      <c r="M61" s="181"/>
      <c r="N61" s="181"/>
      <c r="O61" s="181"/>
      <c r="P61" s="181"/>
      <c r="Q61" s="181"/>
      <c r="R61" s="181"/>
      <c r="S61" s="181"/>
      <c r="T61" s="181"/>
      <c r="U61" s="201">
        <f>IF(Vypocty!$V$3&gt;0, Vypocty!B61*Vypocty!$V$4, 0)</f>
        <v>0</v>
      </c>
      <c r="V61" s="197">
        <f>IF(Vypocty!$V$3&gt;0, Vypocty!C61*Vypocty!$V$4, 0)</f>
        <v>0</v>
      </c>
      <c r="W61" s="197">
        <f>IF(Vypocty!$V$3&gt;0, Vypocty!D61*Vypocty!$V$4, 0)</f>
        <v>0</v>
      </c>
      <c r="X61" s="197">
        <f>IF(Vypocty!$V$3&gt;0, Vypocty!E61*Vypocty!$V$4, 0)</f>
        <v>0</v>
      </c>
      <c r="Y61" s="197">
        <f>IF(Vypocty!$V$3&gt;0, Vypocty!F61*Vypocty!$V$4, 0)</f>
        <v>0</v>
      </c>
      <c r="Z61" s="197">
        <f>IF(Vypocty!$V$3&gt;0, Vypocty!G61*Vypocty!$V$4, 0)</f>
        <v>0</v>
      </c>
      <c r="AA61" s="197">
        <f>IF(Vypocty!$V$3&gt;0, Vypocty!H61*Vypocty!$V$4, 0)</f>
        <v>0</v>
      </c>
      <c r="AB61" s="197">
        <f>IF(Vypocty!$V$3&gt;0, Vypocty!I61*Vypocty!$V$4, 0)</f>
        <v>0</v>
      </c>
      <c r="AC61" s="197">
        <f>IF(Vypocty!$V$3&gt;0, Vypocty!J61*Vypocty!$V$4, 0)</f>
        <v>0</v>
      </c>
      <c r="AD61" s="197">
        <f>IF(Vypocty!$V$3&gt;0, Vypocty!K61*Vypocty!$V$4, 0)</f>
        <v>0</v>
      </c>
      <c r="AE61" s="197">
        <f>IF(Vypocty!$V$3&gt;0, Vypocty!L61*Vypocty!$V$4, 0)</f>
        <v>0</v>
      </c>
      <c r="AF61" s="197">
        <f>IF(Vypocty!$V$3&gt;0, Vypocty!M61*Vypocty!$V$4, 0)</f>
        <v>0</v>
      </c>
      <c r="AG61" s="197">
        <f>IF(Vypocty!$V$3&gt;0, Vypocty!N61*Vypocty!$V$4, 0)</f>
        <v>0</v>
      </c>
      <c r="AH61" s="197">
        <f>IF(Vypocty!$V$3&gt;0, Vypocty!O61*Vypocty!$V$4, 0)</f>
        <v>0</v>
      </c>
      <c r="AI61" s="197">
        <f>IF(Vypocty!$V$3&gt;0, Vypocty!P61*Vypocty!$V$4, 0)</f>
        <v>0</v>
      </c>
      <c r="AJ61" s="216">
        <f>IF(Vypocty!$V$3&gt;0, Vypocty!Q61*Vypocty!$V$4, 0)</f>
        <v>0</v>
      </c>
      <c r="AK61" s="216">
        <f>IF(Vypocty!$V$3&gt;0, Vypocty!R61*Vypocty!$V$4, 0)</f>
        <v>0</v>
      </c>
      <c r="AL61" s="216">
        <f>IF(Vypocty!$V$3&gt;0, Vypocty!S61*Vypocty!$V$4, 0)</f>
        <v>0</v>
      </c>
      <c r="AM61" s="202">
        <f>IF(Vypocty!$V$3&gt;0, Vypocty!T61*Vypocty!$V$4, 0)</f>
        <v>0</v>
      </c>
    </row>
    <row r="62" spans="1:39" x14ac:dyDescent="0.2">
      <c r="A62" s="10">
        <v>51</v>
      </c>
      <c r="B62" s="57"/>
      <c r="C62" s="58"/>
      <c r="D62" s="58"/>
      <c r="E62" s="58"/>
      <c r="F62" s="58"/>
      <c r="G62" s="58"/>
      <c r="H62" s="58"/>
      <c r="I62" s="58"/>
      <c r="J62" s="64"/>
      <c r="K62" s="64"/>
      <c r="L62" s="182"/>
      <c r="M62" s="182"/>
      <c r="N62" s="182"/>
      <c r="O62" s="182"/>
      <c r="P62" s="182"/>
      <c r="Q62" s="182"/>
      <c r="R62" s="182"/>
      <c r="S62" s="182"/>
      <c r="T62" s="182"/>
      <c r="U62" s="201">
        <f>IF(Vypocty!$V$3&gt;0, Vypocty!B62*Vypocty!$V$4, 0)</f>
        <v>0</v>
      </c>
      <c r="V62" s="197">
        <f>IF(Vypocty!$V$3&gt;0, Vypocty!C62*Vypocty!$V$4, 0)</f>
        <v>0</v>
      </c>
      <c r="W62" s="197">
        <f>IF(Vypocty!$V$3&gt;0, Vypocty!D62*Vypocty!$V$4, 0)</f>
        <v>0</v>
      </c>
      <c r="X62" s="197">
        <f>IF(Vypocty!$V$3&gt;0, Vypocty!E62*Vypocty!$V$4, 0)</f>
        <v>0</v>
      </c>
      <c r="Y62" s="197">
        <f>IF(Vypocty!$V$3&gt;0, Vypocty!F62*Vypocty!$V$4, 0)</f>
        <v>0</v>
      </c>
      <c r="Z62" s="197">
        <f>IF(Vypocty!$V$3&gt;0, Vypocty!G62*Vypocty!$V$4, 0)</f>
        <v>0</v>
      </c>
      <c r="AA62" s="197">
        <f>IF(Vypocty!$V$3&gt;0, Vypocty!H62*Vypocty!$V$4, 0)</f>
        <v>0</v>
      </c>
      <c r="AB62" s="197">
        <f>IF(Vypocty!$V$3&gt;0, Vypocty!I62*Vypocty!$V$4, 0)</f>
        <v>0</v>
      </c>
      <c r="AC62" s="197">
        <f>IF(Vypocty!$V$3&gt;0, Vypocty!J62*Vypocty!$V$4, 0)</f>
        <v>0</v>
      </c>
      <c r="AD62" s="197">
        <f>IF(Vypocty!$V$3&gt;0, Vypocty!K62*Vypocty!$V$4, 0)</f>
        <v>0</v>
      </c>
      <c r="AE62" s="197">
        <f>IF(Vypocty!$V$3&gt;0, Vypocty!L62*Vypocty!$V$4, 0)</f>
        <v>0</v>
      </c>
      <c r="AF62" s="197">
        <f>IF(Vypocty!$V$3&gt;0, Vypocty!M62*Vypocty!$V$4, 0)</f>
        <v>0</v>
      </c>
      <c r="AG62" s="197">
        <f>IF(Vypocty!$V$3&gt;0, Vypocty!N62*Vypocty!$V$4, 0)</f>
        <v>0</v>
      </c>
      <c r="AH62" s="197">
        <f>IF(Vypocty!$V$3&gt;0, Vypocty!O62*Vypocty!$V$4, 0)</f>
        <v>0</v>
      </c>
      <c r="AI62" s="197">
        <f>IF(Vypocty!$V$3&gt;0, Vypocty!P62*Vypocty!$V$4, 0)</f>
        <v>0</v>
      </c>
      <c r="AJ62" s="216">
        <f>IF(Vypocty!$V$3&gt;0, Vypocty!Q62*Vypocty!$V$4, 0)</f>
        <v>0</v>
      </c>
      <c r="AK62" s="216">
        <f>IF(Vypocty!$V$3&gt;0, Vypocty!R62*Vypocty!$V$4, 0)</f>
        <v>0</v>
      </c>
      <c r="AL62" s="216">
        <f>IF(Vypocty!$V$3&gt;0, Vypocty!S62*Vypocty!$V$4, 0)</f>
        <v>0</v>
      </c>
      <c r="AM62" s="202">
        <f>IF(Vypocty!$V$3&gt;0, Vypocty!T62*Vypocty!$V$4, 0)</f>
        <v>0</v>
      </c>
    </row>
    <row r="63" spans="1:39" x14ac:dyDescent="0.2">
      <c r="A63" s="10">
        <v>52</v>
      </c>
      <c r="B63" s="55"/>
      <c r="C63" s="56"/>
      <c r="D63" s="56"/>
      <c r="E63" s="56"/>
      <c r="F63" s="56"/>
      <c r="G63" s="56"/>
      <c r="H63" s="56"/>
      <c r="I63" s="56"/>
      <c r="J63" s="63"/>
      <c r="K63" s="63"/>
      <c r="L63" s="181"/>
      <c r="M63" s="181"/>
      <c r="N63" s="181"/>
      <c r="O63" s="181"/>
      <c r="P63" s="181"/>
      <c r="Q63" s="181"/>
      <c r="R63" s="181"/>
      <c r="S63" s="181"/>
      <c r="T63" s="181"/>
      <c r="U63" s="201">
        <f>IF(Vypocty!$V$3&gt;0, Vypocty!B63*Vypocty!$V$4, 0)</f>
        <v>0</v>
      </c>
      <c r="V63" s="197">
        <f>IF(Vypocty!$V$3&gt;0, Vypocty!C63*Vypocty!$V$4, 0)</f>
        <v>0</v>
      </c>
      <c r="W63" s="197">
        <f>IF(Vypocty!$V$3&gt;0, Vypocty!D63*Vypocty!$V$4, 0)</f>
        <v>0</v>
      </c>
      <c r="X63" s="197">
        <f>IF(Vypocty!$V$3&gt;0, Vypocty!E63*Vypocty!$V$4, 0)</f>
        <v>0</v>
      </c>
      <c r="Y63" s="197">
        <f>IF(Vypocty!$V$3&gt;0, Vypocty!F63*Vypocty!$V$4, 0)</f>
        <v>0</v>
      </c>
      <c r="Z63" s="197">
        <f>IF(Vypocty!$V$3&gt;0, Vypocty!G63*Vypocty!$V$4, 0)</f>
        <v>0</v>
      </c>
      <c r="AA63" s="197">
        <f>IF(Vypocty!$V$3&gt;0, Vypocty!H63*Vypocty!$V$4, 0)</f>
        <v>0</v>
      </c>
      <c r="AB63" s="197">
        <f>IF(Vypocty!$V$3&gt;0, Vypocty!I63*Vypocty!$V$4, 0)</f>
        <v>0</v>
      </c>
      <c r="AC63" s="197">
        <f>IF(Vypocty!$V$3&gt;0, Vypocty!J63*Vypocty!$V$4, 0)</f>
        <v>0</v>
      </c>
      <c r="AD63" s="197">
        <f>IF(Vypocty!$V$3&gt;0, Vypocty!K63*Vypocty!$V$4, 0)</f>
        <v>0</v>
      </c>
      <c r="AE63" s="197">
        <f>IF(Vypocty!$V$3&gt;0, Vypocty!L63*Vypocty!$V$4, 0)</f>
        <v>0</v>
      </c>
      <c r="AF63" s="197">
        <f>IF(Vypocty!$V$3&gt;0, Vypocty!M63*Vypocty!$V$4, 0)</f>
        <v>0</v>
      </c>
      <c r="AG63" s="197">
        <f>IF(Vypocty!$V$3&gt;0, Vypocty!N63*Vypocty!$V$4, 0)</f>
        <v>0</v>
      </c>
      <c r="AH63" s="197">
        <f>IF(Vypocty!$V$3&gt;0, Vypocty!O63*Vypocty!$V$4, 0)</f>
        <v>0</v>
      </c>
      <c r="AI63" s="197">
        <f>IF(Vypocty!$V$3&gt;0, Vypocty!P63*Vypocty!$V$4, 0)</f>
        <v>0</v>
      </c>
      <c r="AJ63" s="216">
        <f>IF(Vypocty!$V$3&gt;0, Vypocty!Q63*Vypocty!$V$4, 0)</f>
        <v>0</v>
      </c>
      <c r="AK63" s="216">
        <f>IF(Vypocty!$V$3&gt;0, Vypocty!R63*Vypocty!$V$4, 0)</f>
        <v>0</v>
      </c>
      <c r="AL63" s="216">
        <f>IF(Vypocty!$V$3&gt;0, Vypocty!S63*Vypocty!$V$4, 0)</f>
        <v>0</v>
      </c>
      <c r="AM63" s="202">
        <f>IF(Vypocty!$V$3&gt;0, Vypocty!T63*Vypocty!$V$4, 0)</f>
        <v>0</v>
      </c>
    </row>
    <row r="64" spans="1:39" x14ac:dyDescent="0.2">
      <c r="A64" s="10">
        <v>53</v>
      </c>
      <c r="B64" s="57"/>
      <c r="C64" s="58"/>
      <c r="D64" s="58"/>
      <c r="E64" s="58"/>
      <c r="F64" s="58"/>
      <c r="G64" s="58"/>
      <c r="H64" s="58"/>
      <c r="I64" s="58"/>
      <c r="J64" s="64"/>
      <c r="K64" s="64"/>
      <c r="L64" s="182"/>
      <c r="M64" s="182"/>
      <c r="N64" s="182"/>
      <c r="O64" s="182"/>
      <c r="P64" s="182"/>
      <c r="Q64" s="182"/>
      <c r="R64" s="182"/>
      <c r="S64" s="182"/>
      <c r="T64" s="182"/>
      <c r="U64" s="201">
        <f>IF(Vypocty!$V$3&gt;0, Vypocty!B64*Vypocty!$V$4, 0)</f>
        <v>0</v>
      </c>
      <c r="V64" s="197">
        <f>IF(Vypocty!$V$3&gt;0, Vypocty!C64*Vypocty!$V$4, 0)</f>
        <v>0</v>
      </c>
      <c r="W64" s="197">
        <f>IF(Vypocty!$V$3&gt;0, Vypocty!D64*Vypocty!$V$4, 0)</f>
        <v>0</v>
      </c>
      <c r="X64" s="197">
        <f>IF(Vypocty!$V$3&gt;0, Vypocty!E64*Vypocty!$V$4, 0)</f>
        <v>0</v>
      </c>
      <c r="Y64" s="197">
        <f>IF(Vypocty!$V$3&gt;0, Vypocty!F64*Vypocty!$V$4, 0)</f>
        <v>0</v>
      </c>
      <c r="Z64" s="197">
        <f>IF(Vypocty!$V$3&gt;0, Vypocty!G64*Vypocty!$V$4, 0)</f>
        <v>0</v>
      </c>
      <c r="AA64" s="197">
        <f>IF(Vypocty!$V$3&gt;0, Vypocty!H64*Vypocty!$V$4, 0)</f>
        <v>0</v>
      </c>
      <c r="AB64" s="197">
        <f>IF(Vypocty!$V$3&gt;0, Vypocty!I64*Vypocty!$V$4, 0)</f>
        <v>0</v>
      </c>
      <c r="AC64" s="197">
        <f>IF(Vypocty!$V$3&gt;0, Vypocty!J64*Vypocty!$V$4, 0)</f>
        <v>0</v>
      </c>
      <c r="AD64" s="197">
        <f>IF(Vypocty!$V$3&gt;0, Vypocty!K64*Vypocty!$V$4, 0)</f>
        <v>0</v>
      </c>
      <c r="AE64" s="197">
        <f>IF(Vypocty!$V$3&gt;0, Vypocty!L64*Vypocty!$V$4, 0)</f>
        <v>0</v>
      </c>
      <c r="AF64" s="197">
        <f>IF(Vypocty!$V$3&gt;0, Vypocty!M64*Vypocty!$V$4, 0)</f>
        <v>0</v>
      </c>
      <c r="AG64" s="197">
        <f>IF(Vypocty!$V$3&gt;0, Vypocty!N64*Vypocty!$V$4, 0)</f>
        <v>0</v>
      </c>
      <c r="AH64" s="197">
        <f>IF(Vypocty!$V$3&gt;0, Vypocty!O64*Vypocty!$V$4, 0)</f>
        <v>0</v>
      </c>
      <c r="AI64" s="197">
        <f>IF(Vypocty!$V$3&gt;0, Vypocty!P64*Vypocty!$V$4, 0)</f>
        <v>0</v>
      </c>
      <c r="AJ64" s="216">
        <f>IF(Vypocty!$V$3&gt;0, Vypocty!Q64*Vypocty!$V$4, 0)</f>
        <v>0</v>
      </c>
      <c r="AK64" s="216">
        <f>IF(Vypocty!$V$3&gt;0, Vypocty!R64*Vypocty!$V$4, 0)</f>
        <v>0</v>
      </c>
      <c r="AL64" s="216">
        <f>IF(Vypocty!$V$3&gt;0, Vypocty!S64*Vypocty!$V$4, 0)</f>
        <v>0</v>
      </c>
      <c r="AM64" s="202">
        <f>IF(Vypocty!$V$3&gt;0, Vypocty!T64*Vypocty!$V$4, 0)</f>
        <v>0</v>
      </c>
    </row>
    <row r="65" spans="1:39" x14ac:dyDescent="0.2">
      <c r="A65" s="10">
        <v>54</v>
      </c>
      <c r="B65" s="55"/>
      <c r="C65" s="56"/>
      <c r="D65" s="56"/>
      <c r="E65" s="56"/>
      <c r="F65" s="56"/>
      <c r="G65" s="56"/>
      <c r="H65" s="56"/>
      <c r="I65" s="56"/>
      <c r="J65" s="63"/>
      <c r="K65" s="63"/>
      <c r="L65" s="181"/>
      <c r="M65" s="181"/>
      <c r="N65" s="181"/>
      <c r="O65" s="181"/>
      <c r="P65" s="181"/>
      <c r="Q65" s="181"/>
      <c r="R65" s="181"/>
      <c r="S65" s="181"/>
      <c r="T65" s="181"/>
      <c r="U65" s="201">
        <f>IF(Vypocty!$V$3&gt;0, Vypocty!B65*Vypocty!$V$4, 0)</f>
        <v>0</v>
      </c>
      <c r="V65" s="197">
        <f>IF(Vypocty!$V$3&gt;0, Vypocty!C65*Vypocty!$V$4, 0)</f>
        <v>0</v>
      </c>
      <c r="W65" s="197">
        <f>IF(Vypocty!$V$3&gt;0, Vypocty!D65*Vypocty!$V$4, 0)</f>
        <v>0</v>
      </c>
      <c r="X65" s="197">
        <f>IF(Vypocty!$V$3&gt;0, Vypocty!E65*Vypocty!$V$4, 0)</f>
        <v>0</v>
      </c>
      <c r="Y65" s="197">
        <f>IF(Vypocty!$V$3&gt;0, Vypocty!F65*Vypocty!$V$4, 0)</f>
        <v>0</v>
      </c>
      <c r="Z65" s="197">
        <f>IF(Vypocty!$V$3&gt;0, Vypocty!G65*Vypocty!$V$4, 0)</f>
        <v>0</v>
      </c>
      <c r="AA65" s="197">
        <f>IF(Vypocty!$V$3&gt;0, Vypocty!H65*Vypocty!$V$4, 0)</f>
        <v>0</v>
      </c>
      <c r="AB65" s="197">
        <f>IF(Vypocty!$V$3&gt;0, Vypocty!I65*Vypocty!$V$4, 0)</f>
        <v>0</v>
      </c>
      <c r="AC65" s="197">
        <f>IF(Vypocty!$V$3&gt;0, Vypocty!J65*Vypocty!$V$4, 0)</f>
        <v>0</v>
      </c>
      <c r="AD65" s="197">
        <f>IF(Vypocty!$V$3&gt;0, Vypocty!K65*Vypocty!$V$4, 0)</f>
        <v>0</v>
      </c>
      <c r="AE65" s="197">
        <f>IF(Vypocty!$V$3&gt;0, Vypocty!L65*Vypocty!$V$4, 0)</f>
        <v>0</v>
      </c>
      <c r="AF65" s="197">
        <f>IF(Vypocty!$V$3&gt;0, Vypocty!M65*Vypocty!$V$4, 0)</f>
        <v>0</v>
      </c>
      <c r="AG65" s="197">
        <f>IF(Vypocty!$V$3&gt;0, Vypocty!N65*Vypocty!$V$4, 0)</f>
        <v>0</v>
      </c>
      <c r="AH65" s="197">
        <f>IF(Vypocty!$V$3&gt;0, Vypocty!O65*Vypocty!$V$4, 0)</f>
        <v>0</v>
      </c>
      <c r="AI65" s="197">
        <f>IF(Vypocty!$V$3&gt;0, Vypocty!P65*Vypocty!$V$4, 0)</f>
        <v>0</v>
      </c>
      <c r="AJ65" s="216">
        <f>IF(Vypocty!$V$3&gt;0, Vypocty!Q65*Vypocty!$V$4, 0)</f>
        <v>0</v>
      </c>
      <c r="AK65" s="216">
        <f>IF(Vypocty!$V$3&gt;0, Vypocty!R65*Vypocty!$V$4, 0)</f>
        <v>0</v>
      </c>
      <c r="AL65" s="216">
        <f>IF(Vypocty!$V$3&gt;0, Vypocty!S65*Vypocty!$V$4, 0)</f>
        <v>0</v>
      </c>
      <c r="AM65" s="202">
        <f>IF(Vypocty!$V$3&gt;0, Vypocty!T65*Vypocty!$V$4, 0)</f>
        <v>0</v>
      </c>
    </row>
    <row r="66" spans="1:39" x14ac:dyDescent="0.2">
      <c r="A66" s="10">
        <v>55</v>
      </c>
      <c r="B66" s="57"/>
      <c r="C66" s="58"/>
      <c r="D66" s="58"/>
      <c r="E66" s="58"/>
      <c r="F66" s="58"/>
      <c r="G66" s="58"/>
      <c r="H66" s="58"/>
      <c r="I66" s="58"/>
      <c r="J66" s="64"/>
      <c r="K66" s="64"/>
      <c r="L66" s="182"/>
      <c r="M66" s="182"/>
      <c r="N66" s="182"/>
      <c r="O66" s="182"/>
      <c r="P66" s="182"/>
      <c r="Q66" s="182"/>
      <c r="R66" s="182"/>
      <c r="S66" s="182"/>
      <c r="T66" s="182"/>
      <c r="U66" s="201">
        <f>IF(Vypocty!$V$3&gt;0, Vypocty!B66*Vypocty!$V$4, 0)</f>
        <v>0</v>
      </c>
      <c r="V66" s="197">
        <f>IF(Vypocty!$V$3&gt;0, Vypocty!C66*Vypocty!$V$4, 0)</f>
        <v>0</v>
      </c>
      <c r="W66" s="197">
        <f>IF(Vypocty!$V$3&gt;0, Vypocty!D66*Vypocty!$V$4, 0)</f>
        <v>0</v>
      </c>
      <c r="X66" s="197">
        <f>IF(Vypocty!$V$3&gt;0, Vypocty!E66*Vypocty!$V$4, 0)</f>
        <v>0</v>
      </c>
      <c r="Y66" s="197">
        <f>IF(Vypocty!$V$3&gt;0, Vypocty!F66*Vypocty!$V$4, 0)</f>
        <v>0</v>
      </c>
      <c r="Z66" s="197">
        <f>IF(Vypocty!$V$3&gt;0, Vypocty!G66*Vypocty!$V$4, 0)</f>
        <v>0</v>
      </c>
      <c r="AA66" s="197">
        <f>IF(Vypocty!$V$3&gt;0, Vypocty!H66*Vypocty!$V$4, 0)</f>
        <v>0</v>
      </c>
      <c r="AB66" s="197">
        <f>IF(Vypocty!$V$3&gt;0, Vypocty!I66*Vypocty!$V$4, 0)</f>
        <v>0</v>
      </c>
      <c r="AC66" s="197">
        <f>IF(Vypocty!$V$3&gt;0, Vypocty!J66*Vypocty!$V$4, 0)</f>
        <v>0</v>
      </c>
      <c r="AD66" s="197">
        <f>IF(Vypocty!$V$3&gt;0, Vypocty!K66*Vypocty!$V$4, 0)</f>
        <v>0</v>
      </c>
      <c r="AE66" s="197">
        <f>IF(Vypocty!$V$3&gt;0, Vypocty!L66*Vypocty!$V$4, 0)</f>
        <v>0</v>
      </c>
      <c r="AF66" s="197">
        <f>IF(Vypocty!$V$3&gt;0, Vypocty!M66*Vypocty!$V$4, 0)</f>
        <v>0</v>
      </c>
      <c r="AG66" s="197">
        <f>IF(Vypocty!$V$3&gt;0, Vypocty!N66*Vypocty!$V$4, 0)</f>
        <v>0</v>
      </c>
      <c r="AH66" s="197">
        <f>IF(Vypocty!$V$3&gt;0, Vypocty!O66*Vypocty!$V$4, 0)</f>
        <v>0</v>
      </c>
      <c r="AI66" s="197">
        <f>IF(Vypocty!$V$3&gt;0, Vypocty!P66*Vypocty!$V$4, 0)</f>
        <v>0</v>
      </c>
      <c r="AJ66" s="216">
        <f>IF(Vypocty!$V$3&gt;0, Vypocty!Q66*Vypocty!$V$4, 0)</f>
        <v>0</v>
      </c>
      <c r="AK66" s="216">
        <f>IF(Vypocty!$V$3&gt;0, Vypocty!R66*Vypocty!$V$4, 0)</f>
        <v>0</v>
      </c>
      <c r="AL66" s="216">
        <f>IF(Vypocty!$V$3&gt;0, Vypocty!S66*Vypocty!$V$4, 0)</f>
        <v>0</v>
      </c>
      <c r="AM66" s="202">
        <f>IF(Vypocty!$V$3&gt;0, Vypocty!T66*Vypocty!$V$4, 0)</f>
        <v>0</v>
      </c>
    </row>
    <row r="67" spans="1:39" x14ac:dyDescent="0.2">
      <c r="A67" s="10">
        <v>56</v>
      </c>
      <c r="B67" s="55"/>
      <c r="C67" s="56"/>
      <c r="D67" s="56"/>
      <c r="E67" s="56"/>
      <c r="F67" s="56"/>
      <c r="G67" s="56"/>
      <c r="H67" s="56"/>
      <c r="I67" s="56"/>
      <c r="J67" s="63"/>
      <c r="K67" s="63"/>
      <c r="L67" s="181"/>
      <c r="M67" s="181"/>
      <c r="N67" s="181"/>
      <c r="O67" s="181"/>
      <c r="P67" s="181"/>
      <c r="Q67" s="181"/>
      <c r="R67" s="181"/>
      <c r="S67" s="181"/>
      <c r="T67" s="181"/>
      <c r="U67" s="201">
        <f>IF(Vypocty!$V$3&gt;0, Vypocty!B67*Vypocty!$V$4, 0)</f>
        <v>0</v>
      </c>
      <c r="V67" s="197">
        <f>IF(Vypocty!$V$3&gt;0, Vypocty!C67*Vypocty!$V$4, 0)</f>
        <v>0</v>
      </c>
      <c r="W67" s="197">
        <f>IF(Vypocty!$V$3&gt;0, Vypocty!D67*Vypocty!$V$4, 0)</f>
        <v>0</v>
      </c>
      <c r="X67" s="197">
        <f>IF(Vypocty!$V$3&gt;0, Vypocty!E67*Vypocty!$V$4, 0)</f>
        <v>0</v>
      </c>
      <c r="Y67" s="197">
        <f>IF(Vypocty!$V$3&gt;0, Vypocty!F67*Vypocty!$V$4, 0)</f>
        <v>0</v>
      </c>
      <c r="Z67" s="197">
        <f>IF(Vypocty!$V$3&gt;0, Vypocty!G67*Vypocty!$V$4, 0)</f>
        <v>0</v>
      </c>
      <c r="AA67" s="197">
        <f>IF(Vypocty!$V$3&gt;0, Vypocty!H67*Vypocty!$V$4, 0)</f>
        <v>0</v>
      </c>
      <c r="AB67" s="197">
        <f>IF(Vypocty!$V$3&gt;0, Vypocty!I67*Vypocty!$V$4, 0)</f>
        <v>0</v>
      </c>
      <c r="AC67" s="197">
        <f>IF(Vypocty!$V$3&gt;0, Vypocty!J67*Vypocty!$V$4, 0)</f>
        <v>0</v>
      </c>
      <c r="AD67" s="197">
        <f>IF(Vypocty!$V$3&gt;0, Vypocty!K67*Vypocty!$V$4, 0)</f>
        <v>0</v>
      </c>
      <c r="AE67" s="197">
        <f>IF(Vypocty!$V$3&gt;0, Vypocty!L67*Vypocty!$V$4, 0)</f>
        <v>0</v>
      </c>
      <c r="AF67" s="197">
        <f>IF(Vypocty!$V$3&gt;0, Vypocty!M67*Vypocty!$V$4, 0)</f>
        <v>0</v>
      </c>
      <c r="AG67" s="197">
        <f>IF(Vypocty!$V$3&gt;0, Vypocty!N67*Vypocty!$V$4, 0)</f>
        <v>0</v>
      </c>
      <c r="AH67" s="197">
        <f>IF(Vypocty!$V$3&gt;0, Vypocty!O67*Vypocty!$V$4, 0)</f>
        <v>0</v>
      </c>
      <c r="AI67" s="197">
        <f>IF(Vypocty!$V$3&gt;0, Vypocty!P67*Vypocty!$V$4, 0)</f>
        <v>0</v>
      </c>
      <c r="AJ67" s="216">
        <f>IF(Vypocty!$V$3&gt;0, Vypocty!Q67*Vypocty!$V$4, 0)</f>
        <v>0</v>
      </c>
      <c r="AK67" s="216">
        <f>IF(Vypocty!$V$3&gt;0, Vypocty!R67*Vypocty!$V$4, 0)</f>
        <v>0</v>
      </c>
      <c r="AL67" s="216">
        <f>IF(Vypocty!$V$3&gt;0, Vypocty!S67*Vypocty!$V$4, 0)</f>
        <v>0</v>
      </c>
      <c r="AM67" s="202">
        <f>IF(Vypocty!$V$3&gt;0, Vypocty!T67*Vypocty!$V$4, 0)</f>
        <v>0</v>
      </c>
    </row>
    <row r="68" spans="1:39" x14ac:dyDescent="0.2">
      <c r="A68" s="10">
        <v>57</v>
      </c>
      <c r="B68" s="57"/>
      <c r="C68" s="58"/>
      <c r="D68" s="58"/>
      <c r="E68" s="58"/>
      <c r="F68" s="58"/>
      <c r="G68" s="58"/>
      <c r="H68" s="58"/>
      <c r="I68" s="58"/>
      <c r="J68" s="64"/>
      <c r="K68" s="64"/>
      <c r="L68" s="182"/>
      <c r="M68" s="182"/>
      <c r="N68" s="182"/>
      <c r="O68" s="182"/>
      <c r="P68" s="182"/>
      <c r="Q68" s="182"/>
      <c r="R68" s="182"/>
      <c r="S68" s="182"/>
      <c r="T68" s="182"/>
      <c r="U68" s="201">
        <f>IF(Vypocty!$V$3&gt;0, Vypocty!B68*Vypocty!$V$4, 0)</f>
        <v>0</v>
      </c>
      <c r="V68" s="197">
        <f>IF(Vypocty!$V$3&gt;0, Vypocty!C68*Vypocty!$V$4, 0)</f>
        <v>0</v>
      </c>
      <c r="W68" s="197">
        <f>IF(Vypocty!$V$3&gt;0, Vypocty!D68*Vypocty!$V$4, 0)</f>
        <v>0</v>
      </c>
      <c r="X68" s="197">
        <f>IF(Vypocty!$V$3&gt;0, Vypocty!E68*Vypocty!$V$4, 0)</f>
        <v>0</v>
      </c>
      <c r="Y68" s="197">
        <f>IF(Vypocty!$V$3&gt;0, Vypocty!F68*Vypocty!$V$4, 0)</f>
        <v>0</v>
      </c>
      <c r="Z68" s="197">
        <f>IF(Vypocty!$V$3&gt;0, Vypocty!G68*Vypocty!$V$4, 0)</f>
        <v>0</v>
      </c>
      <c r="AA68" s="197">
        <f>IF(Vypocty!$V$3&gt;0, Vypocty!H68*Vypocty!$V$4, 0)</f>
        <v>0</v>
      </c>
      <c r="AB68" s="197">
        <f>IF(Vypocty!$V$3&gt;0, Vypocty!I68*Vypocty!$V$4, 0)</f>
        <v>0</v>
      </c>
      <c r="AC68" s="197">
        <f>IF(Vypocty!$V$3&gt;0, Vypocty!J68*Vypocty!$V$4, 0)</f>
        <v>0</v>
      </c>
      <c r="AD68" s="197">
        <f>IF(Vypocty!$V$3&gt;0, Vypocty!K68*Vypocty!$V$4, 0)</f>
        <v>0</v>
      </c>
      <c r="AE68" s="197">
        <f>IF(Vypocty!$V$3&gt;0, Vypocty!L68*Vypocty!$V$4, 0)</f>
        <v>0</v>
      </c>
      <c r="AF68" s="197">
        <f>IF(Vypocty!$V$3&gt;0, Vypocty!M68*Vypocty!$V$4, 0)</f>
        <v>0</v>
      </c>
      <c r="AG68" s="197">
        <f>IF(Vypocty!$V$3&gt;0, Vypocty!N68*Vypocty!$V$4, 0)</f>
        <v>0</v>
      </c>
      <c r="AH68" s="197">
        <f>IF(Vypocty!$V$3&gt;0, Vypocty!O68*Vypocty!$V$4, 0)</f>
        <v>0</v>
      </c>
      <c r="AI68" s="197">
        <f>IF(Vypocty!$V$3&gt;0, Vypocty!P68*Vypocty!$V$4, 0)</f>
        <v>0</v>
      </c>
      <c r="AJ68" s="216">
        <f>IF(Vypocty!$V$3&gt;0, Vypocty!Q68*Vypocty!$V$4, 0)</f>
        <v>0</v>
      </c>
      <c r="AK68" s="216">
        <f>IF(Vypocty!$V$3&gt;0, Vypocty!R68*Vypocty!$V$4, 0)</f>
        <v>0</v>
      </c>
      <c r="AL68" s="216">
        <f>IF(Vypocty!$V$3&gt;0, Vypocty!S68*Vypocty!$V$4, 0)</f>
        <v>0</v>
      </c>
      <c r="AM68" s="202">
        <f>IF(Vypocty!$V$3&gt;0, Vypocty!T68*Vypocty!$V$4, 0)</f>
        <v>0</v>
      </c>
    </row>
    <row r="69" spans="1:39" x14ac:dyDescent="0.2">
      <c r="A69" s="10">
        <v>58</v>
      </c>
      <c r="B69" s="55"/>
      <c r="C69" s="56"/>
      <c r="D69" s="56"/>
      <c r="E69" s="56"/>
      <c r="F69" s="56"/>
      <c r="G69" s="56"/>
      <c r="H69" s="56"/>
      <c r="I69" s="56"/>
      <c r="J69" s="63"/>
      <c r="K69" s="63"/>
      <c r="L69" s="181"/>
      <c r="M69" s="181"/>
      <c r="N69" s="181"/>
      <c r="O69" s="181"/>
      <c r="P69" s="181"/>
      <c r="Q69" s="181"/>
      <c r="R69" s="181"/>
      <c r="S69" s="181"/>
      <c r="T69" s="181"/>
      <c r="U69" s="201">
        <f>IF(Vypocty!$V$3&gt;0, Vypocty!B69*Vypocty!$V$4, 0)</f>
        <v>0</v>
      </c>
      <c r="V69" s="197">
        <f>IF(Vypocty!$V$3&gt;0, Vypocty!C69*Vypocty!$V$4, 0)</f>
        <v>0</v>
      </c>
      <c r="W69" s="197">
        <f>IF(Vypocty!$V$3&gt;0, Vypocty!D69*Vypocty!$V$4, 0)</f>
        <v>0</v>
      </c>
      <c r="X69" s="197">
        <f>IF(Vypocty!$V$3&gt;0, Vypocty!E69*Vypocty!$V$4, 0)</f>
        <v>0</v>
      </c>
      <c r="Y69" s="197">
        <f>IF(Vypocty!$V$3&gt;0, Vypocty!F69*Vypocty!$V$4, 0)</f>
        <v>0</v>
      </c>
      <c r="Z69" s="197">
        <f>IF(Vypocty!$V$3&gt;0, Vypocty!G69*Vypocty!$V$4, 0)</f>
        <v>0</v>
      </c>
      <c r="AA69" s="197">
        <f>IF(Vypocty!$V$3&gt;0, Vypocty!H69*Vypocty!$V$4, 0)</f>
        <v>0</v>
      </c>
      <c r="AB69" s="197">
        <f>IF(Vypocty!$V$3&gt;0, Vypocty!I69*Vypocty!$V$4, 0)</f>
        <v>0</v>
      </c>
      <c r="AC69" s="197">
        <f>IF(Vypocty!$V$3&gt;0, Vypocty!J69*Vypocty!$V$4, 0)</f>
        <v>0</v>
      </c>
      <c r="AD69" s="197">
        <f>IF(Vypocty!$V$3&gt;0, Vypocty!K69*Vypocty!$V$4, 0)</f>
        <v>0</v>
      </c>
      <c r="AE69" s="197">
        <f>IF(Vypocty!$V$3&gt;0, Vypocty!L69*Vypocty!$V$4, 0)</f>
        <v>0</v>
      </c>
      <c r="AF69" s="197">
        <f>IF(Vypocty!$V$3&gt;0, Vypocty!M69*Vypocty!$V$4, 0)</f>
        <v>0</v>
      </c>
      <c r="AG69" s="197">
        <f>IF(Vypocty!$V$3&gt;0, Vypocty!N69*Vypocty!$V$4, 0)</f>
        <v>0</v>
      </c>
      <c r="AH69" s="197">
        <f>IF(Vypocty!$V$3&gt;0, Vypocty!O69*Vypocty!$V$4, 0)</f>
        <v>0</v>
      </c>
      <c r="AI69" s="197">
        <f>IF(Vypocty!$V$3&gt;0, Vypocty!P69*Vypocty!$V$4, 0)</f>
        <v>0</v>
      </c>
      <c r="AJ69" s="216">
        <f>IF(Vypocty!$V$3&gt;0, Vypocty!Q69*Vypocty!$V$4, 0)</f>
        <v>0</v>
      </c>
      <c r="AK69" s="216">
        <f>IF(Vypocty!$V$3&gt;0, Vypocty!R69*Vypocty!$V$4, 0)</f>
        <v>0</v>
      </c>
      <c r="AL69" s="216">
        <f>IF(Vypocty!$V$3&gt;0, Vypocty!S69*Vypocty!$V$4, 0)</f>
        <v>0</v>
      </c>
      <c r="AM69" s="202">
        <f>IF(Vypocty!$V$3&gt;0, Vypocty!T69*Vypocty!$V$4, 0)</f>
        <v>0</v>
      </c>
    </row>
    <row r="70" spans="1:39" x14ac:dyDescent="0.2">
      <c r="A70" s="10">
        <v>59</v>
      </c>
      <c r="B70" s="57"/>
      <c r="C70" s="58"/>
      <c r="D70" s="58"/>
      <c r="E70" s="58"/>
      <c r="F70" s="58"/>
      <c r="G70" s="58"/>
      <c r="H70" s="58"/>
      <c r="I70" s="58"/>
      <c r="J70" s="64"/>
      <c r="K70" s="64"/>
      <c r="L70" s="182"/>
      <c r="M70" s="182"/>
      <c r="N70" s="182"/>
      <c r="O70" s="182"/>
      <c r="P70" s="182"/>
      <c r="Q70" s="182"/>
      <c r="R70" s="182"/>
      <c r="S70" s="182"/>
      <c r="T70" s="182"/>
      <c r="U70" s="201">
        <f>IF(Vypocty!$V$3&gt;0, Vypocty!B70*Vypocty!$V$4, 0)</f>
        <v>0</v>
      </c>
      <c r="V70" s="197">
        <f>IF(Vypocty!$V$3&gt;0, Vypocty!C70*Vypocty!$V$4, 0)</f>
        <v>0</v>
      </c>
      <c r="W70" s="197">
        <f>IF(Vypocty!$V$3&gt;0, Vypocty!D70*Vypocty!$V$4, 0)</f>
        <v>0</v>
      </c>
      <c r="X70" s="197">
        <f>IF(Vypocty!$V$3&gt;0, Vypocty!E70*Vypocty!$V$4, 0)</f>
        <v>0</v>
      </c>
      <c r="Y70" s="197">
        <f>IF(Vypocty!$V$3&gt;0, Vypocty!F70*Vypocty!$V$4, 0)</f>
        <v>0</v>
      </c>
      <c r="Z70" s="197">
        <f>IF(Vypocty!$V$3&gt;0, Vypocty!G70*Vypocty!$V$4, 0)</f>
        <v>0</v>
      </c>
      <c r="AA70" s="197">
        <f>IF(Vypocty!$V$3&gt;0, Vypocty!H70*Vypocty!$V$4, 0)</f>
        <v>0</v>
      </c>
      <c r="AB70" s="197">
        <f>IF(Vypocty!$V$3&gt;0, Vypocty!I70*Vypocty!$V$4, 0)</f>
        <v>0</v>
      </c>
      <c r="AC70" s="197">
        <f>IF(Vypocty!$V$3&gt;0, Vypocty!J70*Vypocty!$V$4, 0)</f>
        <v>0</v>
      </c>
      <c r="AD70" s="197">
        <f>IF(Vypocty!$V$3&gt;0, Vypocty!K70*Vypocty!$V$4, 0)</f>
        <v>0</v>
      </c>
      <c r="AE70" s="197">
        <f>IF(Vypocty!$V$3&gt;0, Vypocty!L70*Vypocty!$V$4, 0)</f>
        <v>0</v>
      </c>
      <c r="AF70" s="197">
        <f>IF(Vypocty!$V$3&gt;0, Vypocty!M70*Vypocty!$V$4, 0)</f>
        <v>0</v>
      </c>
      <c r="AG70" s="197">
        <f>IF(Vypocty!$V$3&gt;0, Vypocty!N70*Vypocty!$V$4, 0)</f>
        <v>0</v>
      </c>
      <c r="AH70" s="197">
        <f>IF(Vypocty!$V$3&gt;0, Vypocty!O70*Vypocty!$V$4, 0)</f>
        <v>0</v>
      </c>
      <c r="AI70" s="197">
        <f>IF(Vypocty!$V$3&gt;0, Vypocty!P70*Vypocty!$V$4, 0)</f>
        <v>0</v>
      </c>
      <c r="AJ70" s="216">
        <f>IF(Vypocty!$V$3&gt;0, Vypocty!Q70*Vypocty!$V$4, 0)</f>
        <v>0</v>
      </c>
      <c r="AK70" s="216">
        <f>IF(Vypocty!$V$3&gt;0, Vypocty!R70*Vypocty!$V$4, 0)</f>
        <v>0</v>
      </c>
      <c r="AL70" s="216">
        <f>IF(Vypocty!$V$3&gt;0, Vypocty!S70*Vypocty!$V$4, 0)</f>
        <v>0</v>
      </c>
      <c r="AM70" s="202">
        <f>IF(Vypocty!$V$3&gt;0, Vypocty!T70*Vypocty!$V$4, 0)</f>
        <v>0</v>
      </c>
    </row>
    <row r="71" spans="1:39" x14ac:dyDescent="0.2">
      <c r="A71" s="10">
        <v>60</v>
      </c>
      <c r="B71" s="55"/>
      <c r="C71" s="56"/>
      <c r="D71" s="56"/>
      <c r="E71" s="56"/>
      <c r="F71" s="56"/>
      <c r="G71" s="56"/>
      <c r="H71" s="56"/>
      <c r="I71" s="56"/>
      <c r="J71" s="63"/>
      <c r="K71" s="63"/>
      <c r="L71" s="181"/>
      <c r="M71" s="181"/>
      <c r="N71" s="181"/>
      <c r="O71" s="181"/>
      <c r="P71" s="181"/>
      <c r="Q71" s="181"/>
      <c r="R71" s="181"/>
      <c r="S71" s="181"/>
      <c r="T71" s="181"/>
      <c r="U71" s="201">
        <f>IF(Vypocty!$V$3&gt;0, Vypocty!B71*Vypocty!$V$4, 0)</f>
        <v>0</v>
      </c>
      <c r="V71" s="197">
        <f>IF(Vypocty!$V$3&gt;0, Vypocty!C71*Vypocty!$V$4, 0)</f>
        <v>0</v>
      </c>
      <c r="W71" s="197">
        <f>IF(Vypocty!$V$3&gt;0, Vypocty!D71*Vypocty!$V$4, 0)</f>
        <v>0</v>
      </c>
      <c r="X71" s="197">
        <f>IF(Vypocty!$V$3&gt;0, Vypocty!E71*Vypocty!$V$4, 0)</f>
        <v>0</v>
      </c>
      <c r="Y71" s="197">
        <f>IF(Vypocty!$V$3&gt;0, Vypocty!F71*Vypocty!$V$4, 0)</f>
        <v>0</v>
      </c>
      <c r="Z71" s="197">
        <f>IF(Vypocty!$V$3&gt;0, Vypocty!G71*Vypocty!$V$4, 0)</f>
        <v>0</v>
      </c>
      <c r="AA71" s="197">
        <f>IF(Vypocty!$V$3&gt;0, Vypocty!H71*Vypocty!$V$4, 0)</f>
        <v>0</v>
      </c>
      <c r="AB71" s="197">
        <f>IF(Vypocty!$V$3&gt;0, Vypocty!I71*Vypocty!$V$4, 0)</f>
        <v>0</v>
      </c>
      <c r="AC71" s="197">
        <f>IF(Vypocty!$V$3&gt;0, Vypocty!J71*Vypocty!$V$4, 0)</f>
        <v>0</v>
      </c>
      <c r="AD71" s="197">
        <f>IF(Vypocty!$V$3&gt;0, Vypocty!K71*Vypocty!$V$4, 0)</f>
        <v>0</v>
      </c>
      <c r="AE71" s="197">
        <f>IF(Vypocty!$V$3&gt;0, Vypocty!L71*Vypocty!$V$4, 0)</f>
        <v>0</v>
      </c>
      <c r="AF71" s="197">
        <f>IF(Vypocty!$V$3&gt;0, Vypocty!M71*Vypocty!$V$4, 0)</f>
        <v>0</v>
      </c>
      <c r="AG71" s="197">
        <f>IF(Vypocty!$V$3&gt;0, Vypocty!N71*Vypocty!$V$4, 0)</f>
        <v>0</v>
      </c>
      <c r="AH71" s="197">
        <f>IF(Vypocty!$V$3&gt;0, Vypocty!O71*Vypocty!$V$4, 0)</f>
        <v>0</v>
      </c>
      <c r="AI71" s="197">
        <f>IF(Vypocty!$V$3&gt;0, Vypocty!P71*Vypocty!$V$4, 0)</f>
        <v>0</v>
      </c>
      <c r="AJ71" s="216">
        <f>IF(Vypocty!$V$3&gt;0, Vypocty!Q71*Vypocty!$V$4, 0)</f>
        <v>0</v>
      </c>
      <c r="AK71" s="216">
        <f>IF(Vypocty!$V$3&gt;0, Vypocty!R71*Vypocty!$V$4, 0)</f>
        <v>0</v>
      </c>
      <c r="AL71" s="216">
        <f>IF(Vypocty!$V$3&gt;0, Vypocty!S71*Vypocty!$V$4, 0)</f>
        <v>0</v>
      </c>
      <c r="AM71" s="202">
        <f>IF(Vypocty!$V$3&gt;0, Vypocty!T71*Vypocty!$V$4, 0)</f>
        <v>0</v>
      </c>
    </row>
    <row r="72" spans="1:39" x14ac:dyDescent="0.2">
      <c r="A72" s="10">
        <v>61</v>
      </c>
      <c r="B72" s="57"/>
      <c r="C72" s="58"/>
      <c r="D72" s="58"/>
      <c r="E72" s="58"/>
      <c r="F72" s="58"/>
      <c r="G72" s="58"/>
      <c r="H72" s="58"/>
      <c r="I72" s="58"/>
      <c r="J72" s="64"/>
      <c r="K72" s="64"/>
      <c r="L72" s="182"/>
      <c r="M72" s="182"/>
      <c r="N72" s="182"/>
      <c r="O72" s="182"/>
      <c r="P72" s="182"/>
      <c r="Q72" s="182"/>
      <c r="R72" s="182"/>
      <c r="S72" s="182"/>
      <c r="T72" s="182"/>
      <c r="U72" s="201">
        <f>IF(Vypocty!$V$3&gt;0, Vypocty!B72*Vypocty!$V$4, 0)</f>
        <v>0</v>
      </c>
      <c r="V72" s="197">
        <f>IF(Vypocty!$V$3&gt;0, Vypocty!C72*Vypocty!$V$4, 0)</f>
        <v>0</v>
      </c>
      <c r="W72" s="197">
        <f>IF(Vypocty!$V$3&gt;0, Vypocty!D72*Vypocty!$V$4, 0)</f>
        <v>0</v>
      </c>
      <c r="X72" s="197">
        <f>IF(Vypocty!$V$3&gt;0, Vypocty!E72*Vypocty!$V$4, 0)</f>
        <v>0</v>
      </c>
      <c r="Y72" s="197">
        <f>IF(Vypocty!$V$3&gt;0, Vypocty!F72*Vypocty!$V$4, 0)</f>
        <v>0</v>
      </c>
      <c r="Z72" s="197">
        <f>IF(Vypocty!$V$3&gt;0, Vypocty!G72*Vypocty!$V$4, 0)</f>
        <v>0</v>
      </c>
      <c r="AA72" s="197">
        <f>IF(Vypocty!$V$3&gt;0, Vypocty!H72*Vypocty!$V$4, 0)</f>
        <v>0</v>
      </c>
      <c r="AB72" s="197">
        <f>IF(Vypocty!$V$3&gt;0, Vypocty!I72*Vypocty!$V$4, 0)</f>
        <v>0</v>
      </c>
      <c r="AC72" s="197">
        <f>IF(Vypocty!$V$3&gt;0, Vypocty!J72*Vypocty!$V$4, 0)</f>
        <v>0</v>
      </c>
      <c r="AD72" s="197">
        <f>IF(Vypocty!$V$3&gt;0, Vypocty!K72*Vypocty!$V$4, 0)</f>
        <v>0</v>
      </c>
      <c r="AE72" s="197">
        <f>IF(Vypocty!$V$3&gt;0, Vypocty!L72*Vypocty!$V$4, 0)</f>
        <v>0</v>
      </c>
      <c r="AF72" s="197">
        <f>IF(Vypocty!$V$3&gt;0, Vypocty!M72*Vypocty!$V$4, 0)</f>
        <v>0</v>
      </c>
      <c r="AG72" s="197">
        <f>IF(Vypocty!$V$3&gt;0, Vypocty!N72*Vypocty!$V$4, 0)</f>
        <v>0</v>
      </c>
      <c r="AH72" s="197">
        <f>IF(Vypocty!$V$3&gt;0, Vypocty!O72*Vypocty!$V$4, 0)</f>
        <v>0</v>
      </c>
      <c r="AI72" s="197">
        <f>IF(Vypocty!$V$3&gt;0, Vypocty!P72*Vypocty!$V$4, 0)</f>
        <v>0</v>
      </c>
      <c r="AJ72" s="216">
        <f>IF(Vypocty!$V$3&gt;0, Vypocty!Q72*Vypocty!$V$4, 0)</f>
        <v>0</v>
      </c>
      <c r="AK72" s="216">
        <f>IF(Vypocty!$V$3&gt;0, Vypocty!R72*Vypocty!$V$4, 0)</f>
        <v>0</v>
      </c>
      <c r="AL72" s="216">
        <f>IF(Vypocty!$V$3&gt;0, Vypocty!S72*Vypocty!$V$4, 0)</f>
        <v>0</v>
      </c>
      <c r="AM72" s="202">
        <f>IF(Vypocty!$V$3&gt;0, Vypocty!T72*Vypocty!$V$4, 0)</f>
        <v>0</v>
      </c>
    </row>
    <row r="73" spans="1:39" x14ac:dyDescent="0.2">
      <c r="A73" s="10">
        <v>62</v>
      </c>
      <c r="B73" s="55"/>
      <c r="C73" s="56"/>
      <c r="D73" s="56"/>
      <c r="E73" s="56"/>
      <c r="F73" s="56"/>
      <c r="G73" s="56"/>
      <c r="H73" s="56"/>
      <c r="I73" s="56"/>
      <c r="J73" s="63"/>
      <c r="K73" s="63"/>
      <c r="L73" s="181"/>
      <c r="M73" s="181"/>
      <c r="N73" s="181"/>
      <c r="O73" s="181"/>
      <c r="P73" s="181"/>
      <c r="Q73" s="181"/>
      <c r="R73" s="181"/>
      <c r="S73" s="181"/>
      <c r="T73" s="181"/>
      <c r="U73" s="201">
        <f>IF(Vypocty!$V$3&gt;0, Vypocty!B73*Vypocty!$V$4, 0)</f>
        <v>0</v>
      </c>
      <c r="V73" s="197">
        <f>IF(Vypocty!$V$3&gt;0, Vypocty!C73*Vypocty!$V$4, 0)</f>
        <v>0</v>
      </c>
      <c r="W73" s="197">
        <f>IF(Vypocty!$V$3&gt;0, Vypocty!D73*Vypocty!$V$4, 0)</f>
        <v>0</v>
      </c>
      <c r="X73" s="197">
        <f>IF(Vypocty!$V$3&gt;0, Vypocty!E73*Vypocty!$V$4, 0)</f>
        <v>0</v>
      </c>
      <c r="Y73" s="197">
        <f>IF(Vypocty!$V$3&gt;0, Vypocty!F73*Vypocty!$V$4, 0)</f>
        <v>0</v>
      </c>
      <c r="Z73" s="197">
        <f>IF(Vypocty!$V$3&gt;0, Vypocty!G73*Vypocty!$V$4, 0)</f>
        <v>0</v>
      </c>
      <c r="AA73" s="197">
        <f>IF(Vypocty!$V$3&gt;0, Vypocty!H73*Vypocty!$V$4, 0)</f>
        <v>0</v>
      </c>
      <c r="AB73" s="197">
        <f>IF(Vypocty!$V$3&gt;0, Vypocty!I73*Vypocty!$V$4, 0)</f>
        <v>0</v>
      </c>
      <c r="AC73" s="197">
        <f>IF(Vypocty!$V$3&gt;0, Vypocty!J73*Vypocty!$V$4, 0)</f>
        <v>0</v>
      </c>
      <c r="AD73" s="197">
        <f>IF(Vypocty!$V$3&gt;0, Vypocty!K73*Vypocty!$V$4, 0)</f>
        <v>0</v>
      </c>
      <c r="AE73" s="197">
        <f>IF(Vypocty!$V$3&gt;0, Vypocty!L73*Vypocty!$V$4, 0)</f>
        <v>0</v>
      </c>
      <c r="AF73" s="197">
        <f>IF(Vypocty!$V$3&gt;0, Vypocty!M73*Vypocty!$V$4, 0)</f>
        <v>0</v>
      </c>
      <c r="AG73" s="197">
        <f>IF(Vypocty!$V$3&gt;0, Vypocty!N73*Vypocty!$V$4, 0)</f>
        <v>0</v>
      </c>
      <c r="AH73" s="197">
        <f>IF(Vypocty!$V$3&gt;0, Vypocty!O73*Vypocty!$V$4, 0)</f>
        <v>0</v>
      </c>
      <c r="AI73" s="197">
        <f>IF(Vypocty!$V$3&gt;0, Vypocty!P73*Vypocty!$V$4, 0)</f>
        <v>0</v>
      </c>
      <c r="AJ73" s="216">
        <f>IF(Vypocty!$V$3&gt;0, Vypocty!Q73*Vypocty!$V$4, 0)</f>
        <v>0</v>
      </c>
      <c r="AK73" s="216">
        <f>IF(Vypocty!$V$3&gt;0, Vypocty!R73*Vypocty!$V$4, 0)</f>
        <v>0</v>
      </c>
      <c r="AL73" s="216">
        <f>IF(Vypocty!$V$3&gt;0, Vypocty!S73*Vypocty!$V$4, 0)</f>
        <v>0</v>
      </c>
      <c r="AM73" s="202">
        <f>IF(Vypocty!$V$3&gt;0, Vypocty!T73*Vypocty!$V$4, 0)</f>
        <v>0</v>
      </c>
    </row>
    <row r="74" spans="1:39" x14ac:dyDescent="0.2">
      <c r="A74" s="10">
        <v>63</v>
      </c>
      <c r="B74" s="57"/>
      <c r="C74" s="58"/>
      <c r="D74" s="58"/>
      <c r="E74" s="58"/>
      <c r="F74" s="58"/>
      <c r="G74" s="58"/>
      <c r="H74" s="58"/>
      <c r="I74" s="58"/>
      <c r="J74" s="64"/>
      <c r="K74" s="64"/>
      <c r="L74" s="182"/>
      <c r="M74" s="182"/>
      <c r="N74" s="182"/>
      <c r="O74" s="182"/>
      <c r="P74" s="182"/>
      <c r="Q74" s="182"/>
      <c r="R74" s="182"/>
      <c r="S74" s="182"/>
      <c r="T74" s="182"/>
      <c r="U74" s="201">
        <f>IF(Vypocty!$V$3&gt;0, Vypocty!B74*Vypocty!$V$4, 0)</f>
        <v>0</v>
      </c>
      <c r="V74" s="197">
        <f>IF(Vypocty!$V$3&gt;0, Vypocty!C74*Vypocty!$V$4, 0)</f>
        <v>0</v>
      </c>
      <c r="W74" s="197">
        <f>IF(Vypocty!$V$3&gt;0, Vypocty!D74*Vypocty!$V$4, 0)</f>
        <v>0</v>
      </c>
      <c r="X74" s="197">
        <f>IF(Vypocty!$V$3&gt;0, Vypocty!E74*Vypocty!$V$4, 0)</f>
        <v>0</v>
      </c>
      <c r="Y74" s="197">
        <f>IF(Vypocty!$V$3&gt;0, Vypocty!F74*Vypocty!$V$4, 0)</f>
        <v>0</v>
      </c>
      <c r="Z74" s="197">
        <f>IF(Vypocty!$V$3&gt;0, Vypocty!G74*Vypocty!$V$4, 0)</f>
        <v>0</v>
      </c>
      <c r="AA74" s="197">
        <f>IF(Vypocty!$V$3&gt;0, Vypocty!H74*Vypocty!$V$4, 0)</f>
        <v>0</v>
      </c>
      <c r="AB74" s="197">
        <f>IF(Vypocty!$V$3&gt;0, Vypocty!I74*Vypocty!$V$4, 0)</f>
        <v>0</v>
      </c>
      <c r="AC74" s="197">
        <f>IF(Vypocty!$V$3&gt;0, Vypocty!J74*Vypocty!$V$4, 0)</f>
        <v>0</v>
      </c>
      <c r="AD74" s="197">
        <f>IF(Vypocty!$V$3&gt;0, Vypocty!K74*Vypocty!$V$4, 0)</f>
        <v>0</v>
      </c>
      <c r="AE74" s="197">
        <f>IF(Vypocty!$V$3&gt;0, Vypocty!L74*Vypocty!$V$4, 0)</f>
        <v>0</v>
      </c>
      <c r="AF74" s="197">
        <f>IF(Vypocty!$V$3&gt;0, Vypocty!M74*Vypocty!$V$4, 0)</f>
        <v>0</v>
      </c>
      <c r="AG74" s="197">
        <f>IF(Vypocty!$V$3&gt;0, Vypocty!N74*Vypocty!$V$4, 0)</f>
        <v>0</v>
      </c>
      <c r="AH74" s="197">
        <f>IF(Vypocty!$V$3&gt;0, Vypocty!O74*Vypocty!$V$4, 0)</f>
        <v>0</v>
      </c>
      <c r="AI74" s="197">
        <f>IF(Vypocty!$V$3&gt;0, Vypocty!P74*Vypocty!$V$4, 0)</f>
        <v>0</v>
      </c>
      <c r="AJ74" s="216">
        <f>IF(Vypocty!$V$3&gt;0, Vypocty!Q74*Vypocty!$V$4, 0)</f>
        <v>0</v>
      </c>
      <c r="AK74" s="216">
        <f>IF(Vypocty!$V$3&gt;0, Vypocty!R74*Vypocty!$V$4, 0)</f>
        <v>0</v>
      </c>
      <c r="AL74" s="216">
        <f>IF(Vypocty!$V$3&gt;0, Vypocty!S74*Vypocty!$V$4, 0)</f>
        <v>0</v>
      </c>
      <c r="AM74" s="202">
        <f>IF(Vypocty!$V$3&gt;0, Vypocty!T74*Vypocty!$V$4, 0)</f>
        <v>0</v>
      </c>
    </row>
    <row r="75" spans="1:39" ht="15.75" thickBot="1" x14ac:dyDescent="0.25">
      <c r="A75" s="11">
        <v>64</v>
      </c>
      <c r="B75" s="59"/>
      <c r="C75" s="60"/>
      <c r="D75" s="60"/>
      <c r="E75" s="60"/>
      <c r="F75" s="60"/>
      <c r="G75" s="60"/>
      <c r="H75" s="60"/>
      <c r="I75" s="60"/>
      <c r="J75" s="65"/>
      <c r="K75" s="65"/>
      <c r="L75" s="183"/>
      <c r="M75" s="183"/>
      <c r="N75" s="183"/>
      <c r="O75" s="183"/>
      <c r="P75" s="183"/>
      <c r="Q75" s="183"/>
      <c r="R75" s="183"/>
      <c r="S75" s="183"/>
      <c r="T75" s="183"/>
      <c r="U75" s="203">
        <f>IF(Vypocty!$V$3&gt;0, Vypocty!B75*Vypocty!$V$4, 0)</f>
        <v>0</v>
      </c>
      <c r="V75" s="204">
        <f>IF(Vypocty!$V$3&gt;0, Vypocty!C75*Vypocty!$V$4, 0)</f>
        <v>0</v>
      </c>
      <c r="W75" s="204">
        <f>IF(Vypocty!$V$3&gt;0, Vypocty!D75*Vypocty!$V$4, 0)</f>
        <v>0</v>
      </c>
      <c r="X75" s="204">
        <f>IF(Vypocty!$V$3&gt;0, Vypocty!E75*Vypocty!$V$4, 0)</f>
        <v>0</v>
      </c>
      <c r="Y75" s="204">
        <f>IF(Vypocty!$V$3&gt;0, Vypocty!F75*Vypocty!$V$4, 0)</f>
        <v>0</v>
      </c>
      <c r="Z75" s="204">
        <f>IF(Vypocty!$V$3&gt;0, Vypocty!G75*Vypocty!$V$4, 0)</f>
        <v>0</v>
      </c>
      <c r="AA75" s="204">
        <f>IF(Vypocty!$V$3&gt;0, Vypocty!H75*Vypocty!$V$4, 0)</f>
        <v>0</v>
      </c>
      <c r="AB75" s="204">
        <f>IF(Vypocty!$V$3&gt;0, Vypocty!I75*Vypocty!$V$4, 0)</f>
        <v>0</v>
      </c>
      <c r="AC75" s="204">
        <f>IF(Vypocty!$V$3&gt;0, Vypocty!J75*Vypocty!$V$4, 0)</f>
        <v>0</v>
      </c>
      <c r="AD75" s="204">
        <f>IF(Vypocty!$V$3&gt;0, Vypocty!K75*Vypocty!$V$4, 0)</f>
        <v>0</v>
      </c>
      <c r="AE75" s="204">
        <f>IF(Vypocty!$V$3&gt;0, Vypocty!L75*Vypocty!$V$4, 0)</f>
        <v>0</v>
      </c>
      <c r="AF75" s="204">
        <f>IF(Vypocty!$V$3&gt;0, Vypocty!M75*Vypocty!$V$4, 0)</f>
        <v>0</v>
      </c>
      <c r="AG75" s="204">
        <f>IF(Vypocty!$V$3&gt;0, Vypocty!N75*Vypocty!$V$4, 0)</f>
        <v>0</v>
      </c>
      <c r="AH75" s="204">
        <f>IF(Vypocty!$V$3&gt;0, Vypocty!O75*Vypocty!$V$4, 0)</f>
        <v>0</v>
      </c>
      <c r="AI75" s="204">
        <f>IF(Vypocty!$V$3&gt;0, Vypocty!P75*Vypocty!$V$4, 0)</f>
        <v>0</v>
      </c>
      <c r="AJ75" s="217">
        <f>IF(Vypocty!$V$3&gt;0, Vypocty!Q75*Vypocty!$V$4, 0)</f>
        <v>0</v>
      </c>
      <c r="AK75" s="217">
        <f>IF(Vypocty!$V$3&gt;0, Vypocty!R75*Vypocty!$V$4, 0)</f>
        <v>0</v>
      </c>
      <c r="AL75" s="217">
        <f>IF(Vypocty!$V$3&gt;0, Vypocty!S75*Vypocty!$V$4, 0)</f>
        <v>0</v>
      </c>
      <c r="AM75" s="205">
        <f>IF(Vypocty!$V$3&gt;0, Vypocty!T75*Vypocty!$V$4, 0)</f>
        <v>0</v>
      </c>
    </row>
    <row r="76" spans="1:39" x14ac:dyDescent="0.2">
      <c r="U76" s="12"/>
    </row>
  </sheetData>
  <sheetProtection algorithmName="SHA-512" hashValue="n0Fa3qyDy5x065DpesgEL0R6ZYJd1YLR55pfivGBu2NEHaooS7/v+7rZiVkW18Hadd/2TNjVsp+2Ux7dNfDKIg==" saltValue="APY79wt/vpGNxO+VjNcwAQ==" spinCount="100000" sheet="1" formatColumns="0" formatRows="0" deleteColumns="0"/>
  <mergeCells count="3">
    <mergeCell ref="B10:T10"/>
    <mergeCell ref="U10:AM10"/>
    <mergeCell ref="G2:L2"/>
  </mergeCells>
  <conditionalFormatting sqref="U12:AM75">
    <cfRule type="cellIs" dxfId="1" priority="1" operator="notEqual">
      <formula>0</formula>
    </cfRule>
    <cfRule type="cellIs" dxfId="0" priority="2" operator="equal">
      <formula>0</formula>
    </cfRule>
  </conditionalFormatting>
  <pageMargins left="0.70866141732283472" right="0.70866141732283472" top="0.72941176470588232" bottom="0.78740157480314965" header="0.19685039370078741" footer="0.31496062992125984"/>
  <pageSetup paperSize="9" scale="25" fitToHeight="0" orientation="landscape" r:id="rId1"/>
  <headerFooter>
    <oddHeader>&amp;L&amp;"Arial,Obyčejné"&amp;10&amp;K03-002&amp;G&amp;R&amp;"Arial,Obyčejné"&amp;12&amp;K1C3553BioVendor – Laboratorní medicína s.r.o.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804C-96A6-4660-8689-20C97C020B7A}">
  <dimension ref="A1:W75"/>
  <sheetViews>
    <sheetView view="pageLayout" topLeftCell="B1" zoomScale="85" zoomScaleNormal="80" zoomScalePageLayoutView="85" workbookViewId="0">
      <selection activeCell="S12" sqref="S12:S75"/>
    </sheetView>
  </sheetViews>
  <sheetFormatPr defaultColWidth="12.42578125" defaultRowHeight="15.75" x14ac:dyDescent="0.25"/>
  <cols>
    <col min="1" max="1" width="18.85546875" style="14" customWidth="1"/>
    <col min="2" max="5" width="12.42578125" style="14"/>
    <col min="6" max="6" width="13.7109375" style="14" customWidth="1"/>
    <col min="7" max="7" width="16.5703125" style="14" customWidth="1"/>
    <col min="8" max="8" width="12.42578125" style="14"/>
    <col min="9" max="9" width="16" style="14" customWidth="1"/>
    <col min="10" max="16384" width="12.42578125" style="14"/>
  </cols>
  <sheetData>
    <row r="1" spans="1:23" x14ac:dyDescent="0.25">
      <c r="A1" s="242"/>
      <c r="B1" s="242"/>
      <c r="C1" s="242"/>
      <c r="D1" s="242"/>
      <c r="E1" s="242"/>
      <c r="F1" s="242"/>
    </row>
    <row r="2" spans="1:23" x14ac:dyDescent="0.25">
      <c r="U2" s="15" t="s">
        <v>98</v>
      </c>
    </row>
    <row r="3" spans="1:23" x14ac:dyDescent="0.25">
      <c r="A3" s="16" t="s">
        <v>99</v>
      </c>
      <c r="C3" s="14">
        <f>'Mixing Kits'!C4</f>
        <v>100</v>
      </c>
      <c r="E3" s="185" t="s">
        <v>100</v>
      </c>
      <c r="F3" s="185"/>
      <c r="G3" s="185"/>
      <c r="H3" s="185"/>
      <c r="I3" s="185"/>
      <c r="J3" s="185"/>
      <c r="U3" s="16" t="s">
        <v>21</v>
      </c>
      <c r="V3" s="14">
        <f>SUM(B12:T75)</f>
        <v>0</v>
      </c>
    </row>
    <row r="4" spans="1:23" x14ac:dyDescent="0.25">
      <c r="A4" s="16" t="s">
        <v>101</v>
      </c>
      <c r="C4" s="14">
        <v>20</v>
      </c>
      <c r="E4" s="13" t="s">
        <v>0</v>
      </c>
      <c r="F4" s="13">
        <v>4</v>
      </c>
      <c r="G4" s="17" t="s">
        <v>1</v>
      </c>
      <c r="H4" s="17">
        <v>3</v>
      </c>
      <c r="I4" s="13" t="s">
        <v>253</v>
      </c>
      <c r="J4" s="13">
        <v>4</v>
      </c>
      <c r="U4" s="16" t="s">
        <v>102</v>
      </c>
      <c r="V4" s="18">
        <f>IF(V3&gt;0, C3/V3, 0)</f>
        <v>0</v>
      </c>
    </row>
    <row r="5" spans="1:23" x14ac:dyDescent="0.25">
      <c r="A5" s="16" t="s">
        <v>103</v>
      </c>
      <c r="C5" s="14">
        <v>0.5</v>
      </c>
      <c r="E5" s="13" t="s">
        <v>3</v>
      </c>
      <c r="F5" s="13">
        <v>2</v>
      </c>
      <c r="G5" s="17" t="s">
        <v>4</v>
      </c>
      <c r="H5" s="17">
        <v>4</v>
      </c>
      <c r="I5" s="13" t="s">
        <v>268</v>
      </c>
      <c r="J5" s="13">
        <v>6</v>
      </c>
    </row>
    <row r="6" spans="1:23" x14ac:dyDescent="0.25">
      <c r="C6" s="19"/>
      <c r="E6" s="193" t="s">
        <v>5</v>
      </c>
      <c r="F6" s="193">
        <v>1</v>
      </c>
      <c r="G6" s="194" t="s">
        <v>6</v>
      </c>
      <c r="H6" s="194">
        <v>3</v>
      </c>
      <c r="I6" s="13" t="s">
        <v>278</v>
      </c>
      <c r="J6" s="13">
        <v>3</v>
      </c>
    </row>
    <row r="7" spans="1:23" x14ac:dyDescent="0.25">
      <c r="E7" s="13" t="s">
        <v>281</v>
      </c>
      <c r="F7" s="13">
        <v>2</v>
      </c>
      <c r="G7" s="193" t="s">
        <v>109</v>
      </c>
      <c r="H7" s="193">
        <v>1</v>
      </c>
      <c r="I7" s="13" t="s">
        <v>287</v>
      </c>
      <c r="J7" s="13">
        <v>3</v>
      </c>
      <c r="U7" s="20" t="s">
        <v>104</v>
      </c>
      <c r="V7" s="21" t="s">
        <v>105</v>
      </c>
    </row>
    <row r="8" spans="1:23" x14ac:dyDescent="0.25">
      <c r="E8" s="195" t="s">
        <v>230</v>
      </c>
      <c r="F8" s="195">
        <v>2</v>
      </c>
      <c r="G8" s="195" t="s">
        <v>231</v>
      </c>
      <c r="H8" s="195">
        <v>2</v>
      </c>
      <c r="U8" s="20"/>
      <c r="V8" s="21"/>
    </row>
    <row r="9" spans="1:23" x14ac:dyDescent="0.25">
      <c r="D9" s="22"/>
      <c r="U9" s="13">
        <v>31</v>
      </c>
      <c r="V9" s="13">
        <v>2</v>
      </c>
    </row>
    <row r="10" spans="1:23" x14ac:dyDescent="0.25">
      <c r="D10" s="13"/>
      <c r="U10" s="13">
        <v>34</v>
      </c>
      <c r="V10" s="13">
        <v>3</v>
      </c>
    </row>
    <row r="11" spans="1:23" ht="45" x14ac:dyDescent="0.25">
      <c r="A11" s="23" t="s">
        <v>106</v>
      </c>
      <c r="B11" s="23" t="s">
        <v>0</v>
      </c>
      <c r="C11" s="23" t="s">
        <v>3</v>
      </c>
      <c r="D11" s="23" t="s">
        <v>5</v>
      </c>
      <c r="E11" s="24" t="s">
        <v>7</v>
      </c>
      <c r="F11" s="24" t="s">
        <v>8</v>
      </c>
      <c r="G11" s="24" t="s">
        <v>9</v>
      </c>
      <c r="H11" s="24" t="s">
        <v>10</v>
      </c>
      <c r="I11" s="24" t="s">
        <v>11</v>
      </c>
      <c r="J11" s="24" t="s">
        <v>249</v>
      </c>
      <c r="K11" s="24" t="s">
        <v>250</v>
      </c>
      <c r="L11" s="24" t="s">
        <v>232</v>
      </c>
      <c r="M11" s="24" t="s">
        <v>281</v>
      </c>
      <c r="N11" s="24" t="s">
        <v>251</v>
      </c>
      <c r="O11" s="24" t="s">
        <v>252</v>
      </c>
      <c r="P11" s="24" t="s">
        <v>268</v>
      </c>
      <c r="Q11" s="24" t="s">
        <v>276</v>
      </c>
      <c r="R11" s="24" t="s">
        <v>277</v>
      </c>
      <c r="S11" s="24" t="s">
        <v>287</v>
      </c>
      <c r="T11" s="24" t="s">
        <v>109</v>
      </c>
      <c r="U11" s="196"/>
    </row>
    <row r="12" spans="1:23" x14ac:dyDescent="0.25">
      <c r="A12" s="25">
        <v>1</v>
      </c>
      <c r="B12" s="25">
        <f>IF('Mixing Kits'!B12&gt;Vypocty!$U$10, Vypocty!$V$10*Vypocty!$F$4, IF('Mixing Kits'!B12&gt;Vypocty!$U$9, Vypocty!$V$9*Vypocty!$F$4, IF('Mixing Kits'!B12&gt;0, Vypocty!$F$4, 0)))</f>
        <v>0</v>
      </c>
      <c r="C12" s="25">
        <f>IF('Mixing Kits'!C12&gt;Vypocty!$U$10, Vypocty!$V$10*Vypocty!$F$5, IF('Mixing Kits'!C12&gt;Vypocty!$U$9, Vypocty!$V$9*Vypocty!$F$5, IF('Mixing Kits'!C12&gt;0, Vypocty!$F$5, 0)))</f>
        <v>0</v>
      </c>
      <c r="D12" s="25">
        <f>IF('Mixing Kits'!D12&gt;Vypocty!$U$10, Vypocty!$V$10*Vypocty!$F$6, IF('Mixing Kits'!D12&gt;Vypocty!$U$9, Vypocty!$V$9*Vypocty!$F$6, IF('Mixing Kits'!D12&gt;0, Vypocty!$F$6, 0)))</f>
        <v>0</v>
      </c>
      <c r="E12" s="26">
        <f>IF('Mixing Kits'!E12&gt;Vypocty!$U$10, Vypocty!$V$10*Vypocty!$H$4, IF('Mixing Kits'!E12&gt;Vypocty!$U$9, Vypocty!$V$9*Vypocty!$H$4, IF('Mixing Kits'!E12&gt;0, Vypocty!$H$4, 0)))</f>
        <v>0</v>
      </c>
      <c r="F12" s="26">
        <f>IF('Mixing Kits'!F12&gt;Vypocty!$U$10, Vypocty!$V$10*Vypocty!$H$4, IF('Mixing Kits'!F12&gt;Vypocty!$U$9, Vypocty!$V$9*Vypocty!$H$4, IF('Mixing Kits'!F12&gt;0, Vypocty!$H$4, 0)))</f>
        <v>0</v>
      </c>
      <c r="G12" s="26">
        <f>IF('Mixing Kits'!G12&gt;Vypocty!$U$10, Vypocty!$V$10*Vypocty!$H$6, IF('Mixing Kits'!G12&gt;Vypocty!$U$9, Vypocty!$V$9*Vypocty!$H$6, IF('Mixing Kits'!G12&gt;0, Vypocty!$H$6, 0)))</f>
        <v>0</v>
      </c>
      <c r="H12" s="26">
        <f>IF('Mixing Kits'!H12&gt;Vypocty!$U$10, Vypocty!$V$10*Vypocty!$H$5, IF('Mixing Kits'!H12&gt;Vypocty!$U$9, Vypocty!$V$9*Vypocty!$H$5, IF('Mixing Kits'!H12&gt;0, Vypocty!$H$5, 0)))</f>
        <v>0</v>
      </c>
      <c r="I12" s="26">
        <f>IF('Mixing Kits'!I12&gt;Vypocty!$U$10, Vypocty!$V$10*Vypocty!$H$5, IF('Mixing Kits'!I12&gt;Vypocty!$U$9, Vypocty!$V$9*Vypocty!$H$5, IF('Mixing Kits'!I12&gt;0, Vypocty!$H$5, 0)))</f>
        <v>0</v>
      </c>
      <c r="J12" s="26">
        <f>IF('Mixing Kits'!J12&gt;Vypocty!$U$12, Vypocty!$V$12*Vypocty!$F$8,  IF('Mixing Kits'!J12&gt;0, Vypocty!$F$8, 0))</f>
        <v>0</v>
      </c>
      <c r="K12" s="26">
        <f>IF('Mixing Kits'!K12&gt;Vypocty!$U$12, Vypocty!$V$12*Vypocty!$F$8,  IF('Mixing Kits'!K12&gt;0, Vypocty!$F$8, 0))</f>
        <v>0</v>
      </c>
      <c r="L12" s="26">
        <f>IF('Mixing Kits'!L12&gt;Vypocty!$U$10, Vypocty!$V$10*Vypocty!$H$8, IF('Mixing Kits'!L12&gt;Vypocty!$U$9, Vypocty!$V$9*Vypocty!$H$8, IF('Mixing Kits'!L12&gt;0, Vypocty!$H$8, 0)))</f>
        <v>0</v>
      </c>
      <c r="M12" s="26">
        <f>IF('Mixing Kits'!M12&gt;0, Vypocty!$F$7, 0)</f>
        <v>0</v>
      </c>
      <c r="N12" s="26">
        <f>IF('Mixing Kits'!N12&gt;Vypocty!$U$10, Vypocty!$V$10*Vypocty!$J$4, IF('Mixing Kits'!N12&gt;Vypocty!$U$9, Vypocty!$V$9*Vypocty!$J$4, IF('Mixing Kits'!N12&gt;0, Vypocty!$J$4, 0)))</f>
        <v>0</v>
      </c>
      <c r="O12" s="26">
        <f>IF('Mixing Kits'!O12&gt;Vypocty!$U$10, Vypocty!$V$10*Vypocty!$J$4, IF('Mixing Kits'!O12&gt;Vypocty!$U$9, Vypocty!$V$9*Vypocty!$J$4, IF('Mixing Kits'!O12&gt;0, Vypocty!$J$4, 0)))</f>
        <v>0</v>
      </c>
      <c r="P12" s="26">
        <f>IF('Mixing Kits'!P12&gt;Vypocty!$U$10, Vypocty!$V$10*Vypocty!$J$5, IF('Mixing Kits'!P12&gt;Vypocty!$U$9, Vypocty!$V$9*Vypocty!$J$5, IF('Mixing Kits'!P12&gt;0, Vypocty!$J$5, 0)))</f>
        <v>0</v>
      </c>
      <c r="Q12" s="26">
        <f>IF('Mixing Kits'!Q12&gt;Vypocty!$U$10, Vypocty!$V$10*Vypocty!$J$6, IF('Mixing Kits'!Q12&gt;Vypocty!$U$9, Vypocty!$V$9*Vypocty!$J$6, IF('Mixing Kits'!Q12&gt;0, Vypocty!$J$6, 0)))</f>
        <v>0</v>
      </c>
      <c r="R12" s="26">
        <f>IF('Mixing Kits'!R12&gt;Vypocty!$U$10, Vypocty!$V$10*Vypocty!$J$6, IF('Mixing Kits'!R12&gt;Vypocty!$U$9, Vypocty!$V$9*Vypocty!$J$6, IF('Mixing Kits'!R12&gt;0, Vypocty!$J$6, 0)))</f>
        <v>0</v>
      </c>
      <c r="S12" s="26">
        <f>IF('Mixing Kits'!S12&gt;Vypocty!$U$10, Vypocty!$V$10*Vypocty!$J$7, IF('Mixing Kits'!S12&gt;Vypocty!$U$9, Vypocty!$V$9*Vypocty!$J$7, IF('Mixing Kits'!S12&gt;0, Vypocty!$J$7, 0)))</f>
        <v>0</v>
      </c>
      <c r="T12" s="26">
        <f>IF('Mixing Kits'!T12&gt;Vypocty!$U$10, Vypocty!$V$10*Vypocty!$H$7, IF('Mixing Kits'!T12&gt;Vypocty!$U$9, Vypocty!$V$9*Vypocty!$H$7, IF('Mixing Kits'!T12&gt;0, Vypocty!$H$7, 0)))</f>
        <v>0</v>
      </c>
      <c r="U12" s="17">
        <v>10</v>
      </c>
      <c r="V12" s="17">
        <v>2</v>
      </c>
      <c r="W12" s="14" t="s">
        <v>230</v>
      </c>
    </row>
    <row r="13" spans="1:23" x14ac:dyDescent="0.25">
      <c r="A13" s="25">
        <v>2</v>
      </c>
      <c r="B13" s="25">
        <f>IF('Mixing Kits'!B13&gt;Vypocty!$U$10, Vypocty!$V$10*Vypocty!$F$4, IF('Mixing Kits'!B13&gt;Vypocty!$U$9, Vypocty!$V$9*Vypocty!$F$4, IF('Mixing Kits'!B13&gt;0, Vypocty!$F$4, 0)))</f>
        <v>0</v>
      </c>
      <c r="C13" s="25">
        <f>IF('Mixing Kits'!C13&gt;Vypocty!$U$10, Vypocty!$V$10*Vypocty!$F$5, IF('Mixing Kits'!C13&gt;Vypocty!$U$9, Vypocty!$V$9*Vypocty!$F$5, IF('Mixing Kits'!C13&gt;0, Vypocty!$F$5, 0)))</f>
        <v>0</v>
      </c>
      <c r="D13" s="25">
        <f>IF('Mixing Kits'!D13&gt;Vypocty!$U$10, Vypocty!$V$10*Vypocty!$F$6, IF('Mixing Kits'!D13&gt;Vypocty!$U$9, Vypocty!$V$9*Vypocty!$F$6, IF('Mixing Kits'!D13&gt;0, Vypocty!$F$6, 0)))</f>
        <v>0</v>
      </c>
      <c r="E13" s="26">
        <f>IF('Mixing Kits'!E13&gt;Vypocty!$U$10, Vypocty!$V$10*Vypocty!$H$4, IF('Mixing Kits'!E13&gt;Vypocty!$U$9, Vypocty!$V$9*Vypocty!$H$4, IF('Mixing Kits'!E13&gt;0, Vypocty!$H$4, 0)))</f>
        <v>0</v>
      </c>
      <c r="F13" s="26">
        <f>IF('Mixing Kits'!F13&gt;Vypocty!$U$10, Vypocty!$V$10*Vypocty!$H$4, IF('Mixing Kits'!F13&gt;Vypocty!$U$9, Vypocty!$V$9*Vypocty!$H$4, IF('Mixing Kits'!F13&gt;0, Vypocty!$H$4, 0)))</f>
        <v>0</v>
      </c>
      <c r="G13" s="26">
        <f>IF('Mixing Kits'!G13&gt;Vypocty!$U$10, Vypocty!$V$10*Vypocty!$H$6, IF('Mixing Kits'!G13&gt;Vypocty!$U$9, Vypocty!$V$9*Vypocty!$H$6, IF('Mixing Kits'!G13&gt;0, Vypocty!$H$6, 0)))</f>
        <v>0</v>
      </c>
      <c r="H13" s="26">
        <f>IF('Mixing Kits'!H13&gt;Vypocty!$U$10, Vypocty!$V$10*Vypocty!$H$5, IF('Mixing Kits'!H13&gt;Vypocty!$U$9, Vypocty!$V$9*Vypocty!$H$5, IF('Mixing Kits'!H13&gt;0, Vypocty!$H$5, 0)))</f>
        <v>0</v>
      </c>
      <c r="I13" s="26">
        <f>IF('Mixing Kits'!I13&gt;Vypocty!$U$10, Vypocty!$V$10*Vypocty!$H$5, IF('Mixing Kits'!I13&gt;Vypocty!$U$9, Vypocty!$V$9*Vypocty!$H$5, IF('Mixing Kits'!I13&gt;0, Vypocty!$H$5, 0)))</f>
        <v>0</v>
      </c>
      <c r="J13" s="26">
        <f>IF('Mixing Kits'!J13&gt;Vypocty!$U$12, Vypocty!$V$12*Vypocty!$F$8,  IF('Mixing Kits'!J13&gt;0, Vypocty!$F$8, 0))</f>
        <v>0</v>
      </c>
      <c r="K13" s="26">
        <f>IF('Mixing Kits'!K13&gt;Vypocty!$U$12, Vypocty!$V$12*Vypocty!$F$8,  IF('Mixing Kits'!K13&gt;0, Vypocty!$F$8, 0))</f>
        <v>0</v>
      </c>
      <c r="L13" s="26">
        <f>IF('Mixing Kits'!L13&gt;Vypocty!$U$10, Vypocty!$V$10*Vypocty!$H$8, IF('Mixing Kits'!L13&gt;Vypocty!$U$9, Vypocty!$V$9*Vypocty!$H$8, IF('Mixing Kits'!L13&gt;0, Vypocty!$H$8, 0)))</f>
        <v>0</v>
      </c>
      <c r="M13" s="26">
        <f>IF('Mixing Kits'!M13&gt;0, Vypocty!$F$7, 0)</f>
        <v>0</v>
      </c>
      <c r="N13" s="26">
        <f>IF('Mixing Kits'!N13&gt;Vypocty!$U$10, Vypocty!$V$10*Vypocty!$J$4, IF('Mixing Kits'!N13&gt;Vypocty!$U$9, Vypocty!$V$9*Vypocty!$J$4, IF('Mixing Kits'!N13&gt;0, Vypocty!$J$4, 0)))</f>
        <v>0</v>
      </c>
      <c r="O13" s="26">
        <f>IF('Mixing Kits'!O13&gt;Vypocty!$U$10, Vypocty!$V$10*Vypocty!$J$4, IF('Mixing Kits'!O13&gt;Vypocty!$U$9, Vypocty!$V$9*Vypocty!$J$4, IF('Mixing Kits'!O13&gt;0, Vypocty!$J$4, 0)))</f>
        <v>0</v>
      </c>
      <c r="P13" s="26">
        <f>IF('Mixing Kits'!P13&gt;Vypocty!$U$10, Vypocty!$V$10*Vypocty!$J$5, IF('Mixing Kits'!P13&gt;Vypocty!$U$9, Vypocty!$V$9*Vypocty!$J$5, IF('Mixing Kits'!P13&gt;0, Vypocty!$J$5, 0)))</f>
        <v>0</v>
      </c>
      <c r="Q13" s="26">
        <f>IF('Mixing Kits'!Q13&gt;Vypocty!$U$10, Vypocty!$V$10*Vypocty!$J$6, IF('Mixing Kits'!Q13&gt;Vypocty!$U$9, Vypocty!$V$9*Vypocty!$J$6, IF('Mixing Kits'!Q13&gt;0, Vypocty!$J$6, 0)))</f>
        <v>0</v>
      </c>
      <c r="R13" s="26">
        <f>IF('Mixing Kits'!R13&gt;Vypocty!$U$10, Vypocty!$V$10*Vypocty!$J$6, IF('Mixing Kits'!R13&gt;Vypocty!$U$9, Vypocty!$V$9*Vypocty!$J$6, IF('Mixing Kits'!R13&gt;0, Vypocty!$J$6, 0)))</f>
        <v>0</v>
      </c>
      <c r="S13" s="26">
        <f>IF('Mixing Kits'!S13&gt;Vypocty!$U$10, Vypocty!$V$10*Vypocty!$J$7, IF('Mixing Kits'!S13&gt;Vypocty!$U$9, Vypocty!$V$9*Vypocty!$J$7, IF('Mixing Kits'!S13&gt;0, Vypocty!$J$7, 0)))</f>
        <v>0</v>
      </c>
      <c r="T13" s="26">
        <f>IF('Mixing Kits'!T13&gt;Vypocty!$U$10, Vypocty!$V$10*Vypocty!$H$7, IF('Mixing Kits'!T13&gt;Vypocty!$U$9, Vypocty!$V$9*Vypocty!$H$7, IF('Mixing Kits'!T13&gt;0, Vypocty!$H$7, 0)))</f>
        <v>0</v>
      </c>
    </row>
    <row r="14" spans="1:23" x14ac:dyDescent="0.25">
      <c r="A14" s="25">
        <v>3</v>
      </c>
      <c r="B14" s="25">
        <f>IF('Mixing Kits'!B14&gt;Vypocty!$U$10, Vypocty!$V$10*Vypocty!$F$4, IF('Mixing Kits'!B14&gt;Vypocty!$U$9, Vypocty!$V$9*Vypocty!$F$4, IF('Mixing Kits'!B14&gt;0, Vypocty!$F$4, 0)))</f>
        <v>0</v>
      </c>
      <c r="C14" s="25">
        <f>IF('Mixing Kits'!C14&gt;Vypocty!$U$10, Vypocty!$V$10*Vypocty!$F$5, IF('Mixing Kits'!C14&gt;Vypocty!$U$9, Vypocty!$V$9*Vypocty!$F$5, IF('Mixing Kits'!C14&gt;0, Vypocty!$F$5, 0)))</f>
        <v>0</v>
      </c>
      <c r="D14" s="25">
        <f>IF('Mixing Kits'!D14&gt;Vypocty!$U$10, Vypocty!$V$10*Vypocty!$F$6, IF('Mixing Kits'!D14&gt;Vypocty!$U$9, Vypocty!$V$9*Vypocty!$F$6, IF('Mixing Kits'!D14&gt;0, Vypocty!$F$6, 0)))</f>
        <v>0</v>
      </c>
      <c r="E14" s="26">
        <f>IF('Mixing Kits'!E14&gt;Vypocty!$U$10, Vypocty!$V$10*Vypocty!$H$4, IF('Mixing Kits'!E14&gt;Vypocty!$U$9, Vypocty!$V$9*Vypocty!$H$4, IF('Mixing Kits'!E14&gt;0, Vypocty!$H$4, 0)))</f>
        <v>0</v>
      </c>
      <c r="F14" s="26">
        <f>IF('Mixing Kits'!F14&gt;Vypocty!$U$10, Vypocty!$V$10*Vypocty!$H$4, IF('Mixing Kits'!F14&gt;Vypocty!$U$9, Vypocty!$V$9*Vypocty!$H$4, IF('Mixing Kits'!F14&gt;0, Vypocty!$H$4, 0)))</f>
        <v>0</v>
      </c>
      <c r="G14" s="26">
        <f>IF('Mixing Kits'!G14&gt;Vypocty!$U$10, Vypocty!$V$10*Vypocty!$H$6, IF('Mixing Kits'!G14&gt;Vypocty!$U$9, Vypocty!$V$9*Vypocty!$H$6, IF('Mixing Kits'!G14&gt;0, Vypocty!$H$6, 0)))</f>
        <v>0</v>
      </c>
      <c r="H14" s="26">
        <f>IF('Mixing Kits'!H14&gt;Vypocty!$U$10, Vypocty!$V$10*Vypocty!$H$5, IF('Mixing Kits'!H14&gt;Vypocty!$U$9, Vypocty!$V$9*Vypocty!$H$5, IF('Mixing Kits'!H14&gt;0, Vypocty!$H$5, 0)))</f>
        <v>0</v>
      </c>
      <c r="I14" s="26">
        <f>IF('Mixing Kits'!I14&gt;Vypocty!$U$10, Vypocty!$V$10*Vypocty!$H$5, IF('Mixing Kits'!I14&gt;Vypocty!$U$9, Vypocty!$V$9*Vypocty!$H$5, IF('Mixing Kits'!I14&gt;0, Vypocty!$H$5, 0)))</f>
        <v>0</v>
      </c>
      <c r="J14" s="26">
        <f>IF('Mixing Kits'!J14&gt;Vypocty!$U$12, Vypocty!$V$12*Vypocty!$F$8,  IF('Mixing Kits'!J14&gt;0, Vypocty!$F$8, 0))</f>
        <v>0</v>
      </c>
      <c r="K14" s="26">
        <f>IF('Mixing Kits'!K14&gt;Vypocty!$U$12, Vypocty!$V$12*Vypocty!$F$8,  IF('Mixing Kits'!K14&gt;0, Vypocty!$F$8, 0))</f>
        <v>0</v>
      </c>
      <c r="L14" s="26">
        <f>IF('Mixing Kits'!L14&gt;Vypocty!$U$10, Vypocty!$V$10*Vypocty!$H$8, IF('Mixing Kits'!L14&gt;Vypocty!$U$9, Vypocty!$V$9*Vypocty!$H$8, IF('Mixing Kits'!L14&gt;0, Vypocty!$H$8, 0)))</f>
        <v>0</v>
      </c>
      <c r="M14" s="26">
        <f>IF('Mixing Kits'!M14&gt;0, Vypocty!$F$7, 0)</f>
        <v>0</v>
      </c>
      <c r="N14" s="26">
        <f>IF('Mixing Kits'!N14&gt;Vypocty!$U$10, Vypocty!$V$10*Vypocty!$J$4, IF('Mixing Kits'!N14&gt;Vypocty!$U$9, Vypocty!$V$9*Vypocty!$J$4, IF('Mixing Kits'!N14&gt;0, Vypocty!$J$4, 0)))</f>
        <v>0</v>
      </c>
      <c r="O14" s="26">
        <f>IF('Mixing Kits'!O14&gt;Vypocty!$U$10, Vypocty!$V$10*Vypocty!$J$4, IF('Mixing Kits'!O14&gt;Vypocty!$U$9, Vypocty!$V$9*Vypocty!$J$4, IF('Mixing Kits'!O14&gt;0, Vypocty!$J$4, 0)))</f>
        <v>0</v>
      </c>
      <c r="P14" s="26">
        <f>IF('Mixing Kits'!P14&gt;Vypocty!$U$10, Vypocty!$V$10*Vypocty!$J$5, IF('Mixing Kits'!P14&gt;Vypocty!$U$9, Vypocty!$V$9*Vypocty!$J$5, IF('Mixing Kits'!P14&gt;0, Vypocty!$J$5, 0)))</f>
        <v>0</v>
      </c>
      <c r="Q14" s="26">
        <f>IF('Mixing Kits'!Q14&gt;Vypocty!$U$10, Vypocty!$V$10*Vypocty!$J$6, IF('Mixing Kits'!Q14&gt;Vypocty!$U$9, Vypocty!$V$9*Vypocty!$J$6, IF('Mixing Kits'!Q14&gt;0, Vypocty!$J$6, 0)))</f>
        <v>0</v>
      </c>
      <c r="R14" s="26">
        <f>IF('Mixing Kits'!R14&gt;Vypocty!$U$10, Vypocty!$V$10*Vypocty!$J$6, IF('Mixing Kits'!R14&gt;Vypocty!$U$9, Vypocty!$V$9*Vypocty!$J$6, IF('Mixing Kits'!R14&gt;0, Vypocty!$J$6, 0)))</f>
        <v>0</v>
      </c>
      <c r="S14" s="26">
        <f>IF('Mixing Kits'!S14&gt;Vypocty!$U$10, Vypocty!$V$10*Vypocty!$J$7, IF('Mixing Kits'!S14&gt;Vypocty!$U$9, Vypocty!$V$9*Vypocty!$J$7, IF('Mixing Kits'!S14&gt;0, Vypocty!$J$7, 0)))</f>
        <v>0</v>
      </c>
      <c r="T14" s="26">
        <f>IF('Mixing Kits'!T14&gt;Vypocty!$U$10, Vypocty!$V$10*Vypocty!$H$7, IF('Mixing Kits'!T14&gt;Vypocty!$U$9, Vypocty!$V$9*Vypocty!$H$7, IF('Mixing Kits'!T14&gt;0, Vypocty!$H$7, 0)))</f>
        <v>0</v>
      </c>
    </row>
    <row r="15" spans="1:23" x14ac:dyDescent="0.25">
      <c r="A15" s="25">
        <v>4</v>
      </c>
      <c r="B15" s="25">
        <f>IF('Mixing Kits'!B15&gt;Vypocty!$U$10, Vypocty!$V$10*Vypocty!$F$4, IF('Mixing Kits'!B15&gt;Vypocty!$U$9, Vypocty!$V$9*Vypocty!$F$4, IF('Mixing Kits'!B15&gt;0, Vypocty!$F$4, 0)))</f>
        <v>0</v>
      </c>
      <c r="C15" s="25">
        <f>IF('Mixing Kits'!C15&gt;Vypocty!$U$10, Vypocty!$V$10*Vypocty!$F$5, IF('Mixing Kits'!C15&gt;Vypocty!$U$9, Vypocty!$V$9*Vypocty!$F$5, IF('Mixing Kits'!C15&gt;0, Vypocty!$F$5, 0)))</f>
        <v>0</v>
      </c>
      <c r="D15" s="25">
        <f>IF('Mixing Kits'!D15&gt;Vypocty!$U$10, Vypocty!$V$10*Vypocty!$F$6, IF('Mixing Kits'!D15&gt;Vypocty!$U$9, Vypocty!$V$9*Vypocty!$F$6, IF('Mixing Kits'!D15&gt;0, Vypocty!$F$6, 0)))</f>
        <v>0</v>
      </c>
      <c r="E15" s="26">
        <f>IF('Mixing Kits'!E15&gt;Vypocty!$U$10, Vypocty!$V$10*Vypocty!$H$4, IF('Mixing Kits'!E15&gt;Vypocty!$U$9, Vypocty!$V$9*Vypocty!$H$4, IF('Mixing Kits'!E15&gt;0, Vypocty!$H$4, 0)))</f>
        <v>0</v>
      </c>
      <c r="F15" s="26">
        <f>IF('Mixing Kits'!F15&gt;Vypocty!$U$10, Vypocty!$V$10*Vypocty!$H$4, IF('Mixing Kits'!F15&gt;Vypocty!$U$9, Vypocty!$V$9*Vypocty!$H$4, IF('Mixing Kits'!F15&gt;0, Vypocty!$H$4, 0)))</f>
        <v>0</v>
      </c>
      <c r="G15" s="26">
        <f>IF('Mixing Kits'!G15&gt;Vypocty!$U$10, Vypocty!$V$10*Vypocty!$H$6, IF('Mixing Kits'!G15&gt;Vypocty!$U$9, Vypocty!$V$9*Vypocty!$H$6, IF('Mixing Kits'!G15&gt;0, Vypocty!$H$6, 0)))</f>
        <v>0</v>
      </c>
      <c r="H15" s="26">
        <f>IF('Mixing Kits'!H15&gt;Vypocty!$U$10, Vypocty!$V$10*Vypocty!$H$5, IF('Mixing Kits'!H15&gt;Vypocty!$U$9, Vypocty!$V$9*Vypocty!$H$5, IF('Mixing Kits'!H15&gt;0, Vypocty!$H$5, 0)))</f>
        <v>0</v>
      </c>
      <c r="I15" s="26">
        <f>IF('Mixing Kits'!I15&gt;Vypocty!$U$10, Vypocty!$V$10*Vypocty!$H$5, IF('Mixing Kits'!I15&gt;Vypocty!$U$9, Vypocty!$V$9*Vypocty!$H$5, IF('Mixing Kits'!I15&gt;0, Vypocty!$H$5, 0)))</f>
        <v>0</v>
      </c>
      <c r="J15" s="26">
        <f>IF('Mixing Kits'!J15&gt;Vypocty!$U$12, Vypocty!$V$12*Vypocty!$F$8,  IF('Mixing Kits'!J15&gt;0, Vypocty!$F$8, 0))</f>
        <v>0</v>
      </c>
      <c r="K15" s="26">
        <f>IF('Mixing Kits'!K15&gt;Vypocty!$U$12, Vypocty!$V$12*Vypocty!$F$8,  IF('Mixing Kits'!K15&gt;0, Vypocty!$F$8, 0))</f>
        <v>0</v>
      </c>
      <c r="L15" s="26">
        <f>IF('Mixing Kits'!L15&gt;Vypocty!$U$10, Vypocty!$V$10*Vypocty!$H$8, IF('Mixing Kits'!L15&gt;Vypocty!$U$9, Vypocty!$V$9*Vypocty!$H$8, IF('Mixing Kits'!L15&gt;0, Vypocty!$H$8, 0)))</f>
        <v>0</v>
      </c>
      <c r="M15" s="26">
        <f>IF('Mixing Kits'!M15&gt;0, Vypocty!$F$7, 0)</f>
        <v>0</v>
      </c>
      <c r="N15" s="26">
        <f>IF('Mixing Kits'!N15&gt;Vypocty!$U$10, Vypocty!$V$10*Vypocty!$J$4, IF('Mixing Kits'!N15&gt;Vypocty!$U$9, Vypocty!$V$9*Vypocty!$J$4, IF('Mixing Kits'!N15&gt;0, Vypocty!$J$4, 0)))</f>
        <v>0</v>
      </c>
      <c r="O15" s="26">
        <f>IF('Mixing Kits'!O15&gt;Vypocty!$U$10, Vypocty!$V$10*Vypocty!$J$4, IF('Mixing Kits'!O15&gt;Vypocty!$U$9, Vypocty!$V$9*Vypocty!$J$4, IF('Mixing Kits'!O15&gt;0, Vypocty!$J$4, 0)))</f>
        <v>0</v>
      </c>
      <c r="P15" s="26">
        <f>IF('Mixing Kits'!P15&gt;Vypocty!$U$10, Vypocty!$V$10*Vypocty!$J$5, IF('Mixing Kits'!P15&gt;Vypocty!$U$9, Vypocty!$V$9*Vypocty!$J$5, IF('Mixing Kits'!P15&gt;0, Vypocty!$J$5, 0)))</f>
        <v>0</v>
      </c>
      <c r="Q15" s="26">
        <f>IF('Mixing Kits'!Q15&gt;Vypocty!$U$10, Vypocty!$V$10*Vypocty!$J$6, IF('Mixing Kits'!Q15&gt;Vypocty!$U$9, Vypocty!$V$9*Vypocty!$J$6, IF('Mixing Kits'!Q15&gt;0, Vypocty!$J$6, 0)))</f>
        <v>0</v>
      </c>
      <c r="R15" s="26">
        <f>IF('Mixing Kits'!R15&gt;Vypocty!$U$10, Vypocty!$V$10*Vypocty!$J$6, IF('Mixing Kits'!R15&gt;Vypocty!$U$9, Vypocty!$V$9*Vypocty!$J$6, IF('Mixing Kits'!R15&gt;0, Vypocty!$J$6, 0)))</f>
        <v>0</v>
      </c>
      <c r="S15" s="26">
        <f>IF('Mixing Kits'!S15&gt;Vypocty!$U$10, Vypocty!$V$10*Vypocty!$J$7, IF('Mixing Kits'!S15&gt;Vypocty!$U$9, Vypocty!$V$9*Vypocty!$J$7, IF('Mixing Kits'!S15&gt;0, Vypocty!$J$7, 0)))</f>
        <v>0</v>
      </c>
      <c r="T15" s="26">
        <f>IF('Mixing Kits'!T15&gt;Vypocty!$U$10, Vypocty!$V$10*Vypocty!$H$7, IF('Mixing Kits'!T15&gt;Vypocty!$U$9, Vypocty!$V$9*Vypocty!$H$7, IF('Mixing Kits'!T15&gt;0, Vypocty!$H$7, 0)))</f>
        <v>0</v>
      </c>
    </row>
    <row r="16" spans="1:23" x14ac:dyDescent="0.25">
      <c r="A16" s="25">
        <v>5</v>
      </c>
      <c r="B16" s="25">
        <f>IF('Mixing Kits'!B16&gt;Vypocty!$U$10, Vypocty!$V$10*Vypocty!$F$4, IF('Mixing Kits'!B16&gt;Vypocty!$U$9, Vypocty!$V$9*Vypocty!$F$4, IF('Mixing Kits'!B16&gt;0, Vypocty!$F$4, 0)))</f>
        <v>0</v>
      </c>
      <c r="C16" s="25">
        <f>IF('Mixing Kits'!C16&gt;Vypocty!$U$10, Vypocty!$V$10*Vypocty!$F$5, IF('Mixing Kits'!C16&gt;Vypocty!$U$9, Vypocty!$V$9*Vypocty!$F$5, IF('Mixing Kits'!C16&gt;0, Vypocty!$F$5, 0)))</f>
        <v>0</v>
      </c>
      <c r="D16" s="25">
        <f>IF('Mixing Kits'!D16&gt;Vypocty!$U$10, Vypocty!$V$10*Vypocty!$F$6, IF('Mixing Kits'!D16&gt;Vypocty!$U$9, Vypocty!$V$9*Vypocty!$F$6, IF('Mixing Kits'!D16&gt;0, Vypocty!$F$6, 0)))</f>
        <v>0</v>
      </c>
      <c r="E16" s="26">
        <f>IF('Mixing Kits'!E16&gt;Vypocty!$U$10, Vypocty!$V$10*Vypocty!$H$4, IF('Mixing Kits'!E16&gt;Vypocty!$U$9, Vypocty!$V$9*Vypocty!$H$4, IF('Mixing Kits'!E16&gt;0, Vypocty!$H$4, 0)))</f>
        <v>0</v>
      </c>
      <c r="F16" s="26">
        <f>IF('Mixing Kits'!F16&gt;Vypocty!$U$10, Vypocty!$V$10*Vypocty!$H$4, IF('Mixing Kits'!F16&gt;Vypocty!$U$9, Vypocty!$V$9*Vypocty!$H$4, IF('Mixing Kits'!F16&gt;0, Vypocty!$H$4, 0)))</f>
        <v>0</v>
      </c>
      <c r="G16" s="26">
        <f>IF('Mixing Kits'!G16&gt;Vypocty!$U$10, Vypocty!$V$10*Vypocty!$H$6, IF('Mixing Kits'!G16&gt;Vypocty!$U$9, Vypocty!$V$9*Vypocty!$H$6, IF('Mixing Kits'!G16&gt;0, Vypocty!$H$6, 0)))</f>
        <v>0</v>
      </c>
      <c r="H16" s="26">
        <f>IF('Mixing Kits'!H16&gt;Vypocty!$U$10, Vypocty!$V$10*Vypocty!$H$5, IF('Mixing Kits'!H16&gt;Vypocty!$U$9, Vypocty!$V$9*Vypocty!$H$5, IF('Mixing Kits'!H16&gt;0, Vypocty!$H$5, 0)))</f>
        <v>0</v>
      </c>
      <c r="I16" s="26">
        <f>IF('Mixing Kits'!I16&gt;Vypocty!$U$10, Vypocty!$V$10*Vypocty!$H$5, IF('Mixing Kits'!I16&gt;Vypocty!$U$9, Vypocty!$V$9*Vypocty!$H$5, IF('Mixing Kits'!I16&gt;0, Vypocty!$H$5, 0)))</f>
        <v>0</v>
      </c>
      <c r="J16" s="26">
        <f>IF('Mixing Kits'!J16&gt;Vypocty!$U$12, Vypocty!$V$12*Vypocty!$F$8,  IF('Mixing Kits'!J16&gt;0, Vypocty!$F$8, 0))</f>
        <v>0</v>
      </c>
      <c r="K16" s="26">
        <f>IF('Mixing Kits'!K16&gt;Vypocty!$U$12, Vypocty!$V$12*Vypocty!$F$8,  IF('Mixing Kits'!K16&gt;0, Vypocty!$F$8, 0))</f>
        <v>0</v>
      </c>
      <c r="L16" s="26">
        <f>IF('Mixing Kits'!L16&gt;Vypocty!$U$10, Vypocty!$V$10*Vypocty!$H$8, IF('Mixing Kits'!L16&gt;Vypocty!$U$9, Vypocty!$V$9*Vypocty!$H$8, IF('Mixing Kits'!L16&gt;0, Vypocty!$H$8, 0)))</f>
        <v>0</v>
      </c>
      <c r="M16" s="26">
        <f>IF('Mixing Kits'!M16&gt;0, Vypocty!$F$7, 0)</f>
        <v>0</v>
      </c>
      <c r="N16" s="26">
        <f>IF('Mixing Kits'!N16&gt;Vypocty!$U$10, Vypocty!$V$10*Vypocty!$J$4, IF('Mixing Kits'!N16&gt;Vypocty!$U$9, Vypocty!$V$9*Vypocty!$J$4, IF('Mixing Kits'!N16&gt;0, Vypocty!$J$4, 0)))</f>
        <v>0</v>
      </c>
      <c r="O16" s="26">
        <f>IF('Mixing Kits'!O16&gt;Vypocty!$U$10, Vypocty!$V$10*Vypocty!$J$4, IF('Mixing Kits'!O16&gt;Vypocty!$U$9, Vypocty!$V$9*Vypocty!$J$4, IF('Mixing Kits'!O16&gt;0, Vypocty!$J$4, 0)))</f>
        <v>0</v>
      </c>
      <c r="P16" s="26">
        <f>IF('Mixing Kits'!P16&gt;Vypocty!$U$10, Vypocty!$V$10*Vypocty!$J$5, IF('Mixing Kits'!P16&gt;Vypocty!$U$9, Vypocty!$V$9*Vypocty!$J$5, IF('Mixing Kits'!P16&gt;0, Vypocty!$J$5, 0)))</f>
        <v>0</v>
      </c>
      <c r="Q16" s="26">
        <f>IF('Mixing Kits'!Q16&gt;Vypocty!$U$10, Vypocty!$V$10*Vypocty!$J$6, IF('Mixing Kits'!Q16&gt;Vypocty!$U$9, Vypocty!$V$9*Vypocty!$J$6, IF('Mixing Kits'!Q16&gt;0, Vypocty!$J$6, 0)))</f>
        <v>0</v>
      </c>
      <c r="R16" s="26">
        <f>IF('Mixing Kits'!R16&gt;Vypocty!$U$10, Vypocty!$V$10*Vypocty!$J$6, IF('Mixing Kits'!R16&gt;Vypocty!$U$9, Vypocty!$V$9*Vypocty!$J$6, IF('Mixing Kits'!R16&gt;0, Vypocty!$J$6, 0)))</f>
        <v>0</v>
      </c>
      <c r="S16" s="26">
        <f>IF('Mixing Kits'!S16&gt;Vypocty!$U$10, Vypocty!$V$10*Vypocty!$J$7, IF('Mixing Kits'!S16&gt;Vypocty!$U$9, Vypocty!$V$9*Vypocty!$J$7, IF('Mixing Kits'!S16&gt;0, Vypocty!$J$7, 0)))</f>
        <v>0</v>
      </c>
      <c r="T16" s="26">
        <f>IF('Mixing Kits'!T16&gt;Vypocty!$U$10, Vypocty!$V$10*Vypocty!$H$7, IF('Mixing Kits'!T16&gt;Vypocty!$U$9, Vypocty!$V$9*Vypocty!$H$7, IF('Mixing Kits'!T16&gt;0, Vypocty!$H$7, 0)))</f>
        <v>0</v>
      </c>
    </row>
    <row r="17" spans="1:20" x14ac:dyDescent="0.25">
      <c r="A17" s="25">
        <v>6</v>
      </c>
      <c r="B17" s="25">
        <f>IF('Mixing Kits'!B17&gt;Vypocty!$U$10, Vypocty!$V$10*Vypocty!$F$4, IF('Mixing Kits'!B17&gt;Vypocty!$U$9, Vypocty!$V$9*Vypocty!$F$4, IF('Mixing Kits'!B17&gt;0, Vypocty!$F$4, 0)))</f>
        <v>0</v>
      </c>
      <c r="C17" s="25">
        <f>IF('Mixing Kits'!C17&gt;Vypocty!$U$10, Vypocty!$V$10*Vypocty!$F$5, IF('Mixing Kits'!C17&gt;Vypocty!$U$9, Vypocty!$V$9*Vypocty!$F$5, IF('Mixing Kits'!C17&gt;0, Vypocty!$F$5, 0)))</f>
        <v>0</v>
      </c>
      <c r="D17" s="25">
        <f>IF('Mixing Kits'!D17&gt;Vypocty!$U$10, Vypocty!$V$10*Vypocty!$F$6, IF('Mixing Kits'!D17&gt;Vypocty!$U$9, Vypocty!$V$9*Vypocty!$F$6, IF('Mixing Kits'!D17&gt;0, Vypocty!$F$6, 0)))</f>
        <v>0</v>
      </c>
      <c r="E17" s="26">
        <f>IF('Mixing Kits'!E17&gt;Vypocty!$U$10, Vypocty!$V$10*Vypocty!$H$4, IF('Mixing Kits'!E17&gt;Vypocty!$U$9, Vypocty!$V$9*Vypocty!$H$4, IF('Mixing Kits'!E17&gt;0, Vypocty!$H$4, 0)))</f>
        <v>0</v>
      </c>
      <c r="F17" s="26">
        <f>IF('Mixing Kits'!F17&gt;Vypocty!$U$10, Vypocty!$V$10*Vypocty!$H$4, IF('Mixing Kits'!F17&gt;Vypocty!$U$9, Vypocty!$V$9*Vypocty!$H$4, IF('Mixing Kits'!F17&gt;0, Vypocty!$H$4, 0)))</f>
        <v>0</v>
      </c>
      <c r="G17" s="26">
        <f>IF('Mixing Kits'!G17&gt;Vypocty!$U$10, Vypocty!$V$10*Vypocty!$H$6, IF('Mixing Kits'!G17&gt;Vypocty!$U$9, Vypocty!$V$9*Vypocty!$H$6, IF('Mixing Kits'!G17&gt;0, Vypocty!$H$6, 0)))</f>
        <v>0</v>
      </c>
      <c r="H17" s="26">
        <f>IF('Mixing Kits'!H17&gt;Vypocty!$U$10, Vypocty!$V$10*Vypocty!$H$5, IF('Mixing Kits'!H17&gt;Vypocty!$U$9, Vypocty!$V$9*Vypocty!$H$5, IF('Mixing Kits'!H17&gt;0, Vypocty!$H$5, 0)))</f>
        <v>0</v>
      </c>
      <c r="I17" s="26">
        <f>IF('Mixing Kits'!I17&gt;Vypocty!$U$10, Vypocty!$V$10*Vypocty!$H$5, IF('Mixing Kits'!I17&gt;Vypocty!$U$9, Vypocty!$V$9*Vypocty!$H$5, IF('Mixing Kits'!I17&gt;0, Vypocty!$H$5, 0)))</f>
        <v>0</v>
      </c>
      <c r="J17" s="26">
        <f>IF('Mixing Kits'!J17&gt;Vypocty!$U$12, Vypocty!$V$12*Vypocty!$F$8,  IF('Mixing Kits'!J17&gt;0, Vypocty!$F$8, 0))</f>
        <v>0</v>
      </c>
      <c r="K17" s="26">
        <f>IF('Mixing Kits'!K17&gt;Vypocty!$U$12, Vypocty!$V$12*Vypocty!$F$8,  IF('Mixing Kits'!K17&gt;0, Vypocty!$F$8, 0))</f>
        <v>0</v>
      </c>
      <c r="L17" s="26">
        <f>IF('Mixing Kits'!L17&gt;Vypocty!$U$10, Vypocty!$V$10*Vypocty!$H$8, IF('Mixing Kits'!L17&gt;Vypocty!$U$9, Vypocty!$V$9*Vypocty!$H$8, IF('Mixing Kits'!L17&gt;0, Vypocty!$H$8, 0)))</f>
        <v>0</v>
      </c>
      <c r="M17" s="26">
        <f>IF('Mixing Kits'!M17&gt;0, Vypocty!$F$7, 0)</f>
        <v>0</v>
      </c>
      <c r="N17" s="26">
        <f>IF('Mixing Kits'!N17&gt;Vypocty!$U$10, Vypocty!$V$10*Vypocty!$J$4, IF('Mixing Kits'!N17&gt;Vypocty!$U$9, Vypocty!$V$9*Vypocty!$J$4, IF('Mixing Kits'!N17&gt;0, Vypocty!$J$4, 0)))</f>
        <v>0</v>
      </c>
      <c r="O17" s="26">
        <f>IF('Mixing Kits'!O17&gt;Vypocty!$U$10, Vypocty!$V$10*Vypocty!$J$4, IF('Mixing Kits'!O17&gt;Vypocty!$U$9, Vypocty!$V$9*Vypocty!$J$4, IF('Mixing Kits'!O17&gt;0, Vypocty!$J$4, 0)))</f>
        <v>0</v>
      </c>
      <c r="P17" s="26">
        <f>IF('Mixing Kits'!P17&gt;Vypocty!$U$10, Vypocty!$V$10*Vypocty!$J$5, IF('Mixing Kits'!P17&gt;Vypocty!$U$9, Vypocty!$V$9*Vypocty!$J$5, IF('Mixing Kits'!P17&gt;0, Vypocty!$J$5, 0)))</f>
        <v>0</v>
      </c>
      <c r="Q17" s="26">
        <f>IF('Mixing Kits'!Q17&gt;Vypocty!$U$10, Vypocty!$V$10*Vypocty!$J$6, IF('Mixing Kits'!Q17&gt;Vypocty!$U$9, Vypocty!$V$9*Vypocty!$J$6, IF('Mixing Kits'!Q17&gt;0, Vypocty!$J$6, 0)))</f>
        <v>0</v>
      </c>
      <c r="R17" s="26">
        <f>IF('Mixing Kits'!R17&gt;Vypocty!$U$10, Vypocty!$V$10*Vypocty!$J$6, IF('Mixing Kits'!R17&gt;Vypocty!$U$9, Vypocty!$V$9*Vypocty!$J$6, IF('Mixing Kits'!R17&gt;0, Vypocty!$J$6, 0)))</f>
        <v>0</v>
      </c>
      <c r="S17" s="26">
        <f>IF('Mixing Kits'!S17&gt;Vypocty!$U$10, Vypocty!$V$10*Vypocty!$J$7, IF('Mixing Kits'!S17&gt;Vypocty!$U$9, Vypocty!$V$9*Vypocty!$J$7, IF('Mixing Kits'!S17&gt;0, Vypocty!$J$7, 0)))</f>
        <v>0</v>
      </c>
      <c r="T17" s="26">
        <f>IF('Mixing Kits'!T17&gt;Vypocty!$U$10, Vypocty!$V$10*Vypocty!$H$7, IF('Mixing Kits'!T17&gt;Vypocty!$U$9, Vypocty!$V$9*Vypocty!$H$7, IF('Mixing Kits'!T17&gt;0, Vypocty!$H$7, 0)))</f>
        <v>0</v>
      </c>
    </row>
    <row r="18" spans="1:20" x14ac:dyDescent="0.25">
      <c r="A18" s="25">
        <v>7</v>
      </c>
      <c r="B18" s="25">
        <f>IF('Mixing Kits'!B18&gt;Vypocty!$U$10, Vypocty!$V$10*Vypocty!$F$4, IF('Mixing Kits'!B18&gt;Vypocty!$U$9, Vypocty!$V$9*Vypocty!$F$4, IF('Mixing Kits'!B18&gt;0, Vypocty!$F$4, 0)))</f>
        <v>0</v>
      </c>
      <c r="C18" s="25">
        <f>IF('Mixing Kits'!C18&gt;Vypocty!$U$10, Vypocty!$V$10*Vypocty!$F$5, IF('Mixing Kits'!C18&gt;Vypocty!$U$9, Vypocty!$V$9*Vypocty!$F$5, IF('Mixing Kits'!C18&gt;0, Vypocty!$F$5, 0)))</f>
        <v>0</v>
      </c>
      <c r="D18" s="25">
        <f>IF('Mixing Kits'!D18&gt;Vypocty!$U$10, Vypocty!$V$10*Vypocty!$F$6, IF('Mixing Kits'!D18&gt;Vypocty!$U$9, Vypocty!$V$9*Vypocty!$F$6, IF('Mixing Kits'!D18&gt;0, Vypocty!$F$6, 0)))</f>
        <v>0</v>
      </c>
      <c r="E18" s="26">
        <f>IF('Mixing Kits'!E18&gt;Vypocty!$U$10, Vypocty!$V$10*Vypocty!$H$4, IF('Mixing Kits'!E18&gt;Vypocty!$U$9, Vypocty!$V$9*Vypocty!$H$4, IF('Mixing Kits'!E18&gt;0, Vypocty!$H$4, 0)))</f>
        <v>0</v>
      </c>
      <c r="F18" s="26">
        <f>IF('Mixing Kits'!F18&gt;Vypocty!$U$10, Vypocty!$V$10*Vypocty!$H$4, IF('Mixing Kits'!F18&gt;Vypocty!$U$9, Vypocty!$V$9*Vypocty!$H$4, IF('Mixing Kits'!F18&gt;0, Vypocty!$H$4, 0)))</f>
        <v>0</v>
      </c>
      <c r="G18" s="26">
        <f>IF('Mixing Kits'!G18&gt;Vypocty!$U$10, Vypocty!$V$10*Vypocty!$H$6, IF('Mixing Kits'!G18&gt;Vypocty!$U$9, Vypocty!$V$9*Vypocty!$H$6, IF('Mixing Kits'!G18&gt;0, Vypocty!$H$6, 0)))</f>
        <v>0</v>
      </c>
      <c r="H18" s="26">
        <f>IF('Mixing Kits'!H18&gt;Vypocty!$U$10, Vypocty!$V$10*Vypocty!$H$5, IF('Mixing Kits'!H18&gt;Vypocty!$U$9, Vypocty!$V$9*Vypocty!$H$5, IF('Mixing Kits'!H18&gt;0, Vypocty!$H$5, 0)))</f>
        <v>0</v>
      </c>
      <c r="I18" s="26">
        <f>IF('Mixing Kits'!I18&gt;Vypocty!$U$10, Vypocty!$V$10*Vypocty!$H$5, IF('Mixing Kits'!I18&gt;Vypocty!$U$9, Vypocty!$V$9*Vypocty!$H$5, IF('Mixing Kits'!I18&gt;0, Vypocty!$H$5, 0)))</f>
        <v>0</v>
      </c>
      <c r="J18" s="26">
        <f>IF('Mixing Kits'!J18&gt;Vypocty!$U$12, Vypocty!$V$12*Vypocty!$F$8,  IF('Mixing Kits'!J18&gt;0, Vypocty!$F$8, 0))</f>
        <v>0</v>
      </c>
      <c r="K18" s="26">
        <f>IF('Mixing Kits'!K18&gt;Vypocty!$U$12, Vypocty!$V$12*Vypocty!$F$8,  IF('Mixing Kits'!K18&gt;0, Vypocty!$F$8, 0))</f>
        <v>0</v>
      </c>
      <c r="L18" s="26">
        <f>IF('Mixing Kits'!L18&gt;Vypocty!$U$10, Vypocty!$V$10*Vypocty!$H$8, IF('Mixing Kits'!L18&gt;Vypocty!$U$9, Vypocty!$V$9*Vypocty!$H$8, IF('Mixing Kits'!L18&gt;0, Vypocty!$H$8, 0)))</f>
        <v>0</v>
      </c>
      <c r="M18" s="26">
        <f>IF('Mixing Kits'!M18&gt;0, Vypocty!$F$7, 0)</f>
        <v>0</v>
      </c>
      <c r="N18" s="26">
        <f>IF('Mixing Kits'!N18&gt;Vypocty!$U$10, Vypocty!$V$10*Vypocty!$J$4, IF('Mixing Kits'!N18&gt;Vypocty!$U$9, Vypocty!$V$9*Vypocty!$J$4, IF('Mixing Kits'!N18&gt;0, Vypocty!$J$4, 0)))</f>
        <v>0</v>
      </c>
      <c r="O18" s="26">
        <f>IF('Mixing Kits'!O18&gt;Vypocty!$U$10, Vypocty!$V$10*Vypocty!$J$4, IF('Mixing Kits'!O18&gt;Vypocty!$U$9, Vypocty!$V$9*Vypocty!$J$4, IF('Mixing Kits'!O18&gt;0, Vypocty!$J$4, 0)))</f>
        <v>0</v>
      </c>
      <c r="P18" s="26">
        <f>IF('Mixing Kits'!P18&gt;Vypocty!$U$10, Vypocty!$V$10*Vypocty!$J$5, IF('Mixing Kits'!P18&gt;Vypocty!$U$9, Vypocty!$V$9*Vypocty!$J$5, IF('Mixing Kits'!P18&gt;0, Vypocty!$J$5, 0)))</f>
        <v>0</v>
      </c>
      <c r="Q18" s="26">
        <f>IF('Mixing Kits'!Q18&gt;Vypocty!$U$10, Vypocty!$V$10*Vypocty!$J$6, IF('Mixing Kits'!Q18&gt;Vypocty!$U$9, Vypocty!$V$9*Vypocty!$J$6, IF('Mixing Kits'!Q18&gt;0, Vypocty!$J$6, 0)))</f>
        <v>0</v>
      </c>
      <c r="R18" s="26">
        <f>IF('Mixing Kits'!R18&gt;Vypocty!$U$10, Vypocty!$V$10*Vypocty!$J$6, IF('Mixing Kits'!R18&gt;Vypocty!$U$9, Vypocty!$V$9*Vypocty!$J$6, IF('Mixing Kits'!R18&gt;0, Vypocty!$J$6, 0)))</f>
        <v>0</v>
      </c>
      <c r="S18" s="26">
        <f>IF('Mixing Kits'!S18&gt;Vypocty!$U$10, Vypocty!$V$10*Vypocty!$J$7, IF('Mixing Kits'!S18&gt;Vypocty!$U$9, Vypocty!$V$9*Vypocty!$J$7, IF('Mixing Kits'!S18&gt;0, Vypocty!$J$7, 0)))</f>
        <v>0</v>
      </c>
      <c r="T18" s="26">
        <f>IF('Mixing Kits'!T18&gt;Vypocty!$U$10, Vypocty!$V$10*Vypocty!$H$7, IF('Mixing Kits'!T18&gt;Vypocty!$U$9, Vypocty!$V$9*Vypocty!$H$7, IF('Mixing Kits'!T18&gt;0, Vypocty!$H$7, 0)))</f>
        <v>0</v>
      </c>
    </row>
    <row r="19" spans="1:20" x14ac:dyDescent="0.25">
      <c r="A19" s="25">
        <v>8</v>
      </c>
      <c r="B19" s="25">
        <f>IF('Mixing Kits'!B19&gt;Vypocty!$U$10, Vypocty!$V$10*Vypocty!$F$4, IF('Mixing Kits'!B19&gt;Vypocty!$U$9, Vypocty!$V$9*Vypocty!$F$4, IF('Mixing Kits'!B19&gt;0, Vypocty!$F$4, 0)))</f>
        <v>0</v>
      </c>
      <c r="C19" s="25">
        <f>IF('Mixing Kits'!C19&gt;Vypocty!$U$10, Vypocty!$V$10*Vypocty!$F$5, IF('Mixing Kits'!C19&gt;Vypocty!$U$9, Vypocty!$V$9*Vypocty!$F$5, IF('Mixing Kits'!C19&gt;0, Vypocty!$F$5, 0)))</f>
        <v>0</v>
      </c>
      <c r="D19" s="25">
        <f>IF('Mixing Kits'!D19&gt;Vypocty!$U$10, Vypocty!$V$10*Vypocty!$F$6, IF('Mixing Kits'!D19&gt;Vypocty!$U$9, Vypocty!$V$9*Vypocty!$F$6, IF('Mixing Kits'!D19&gt;0, Vypocty!$F$6, 0)))</f>
        <v>0</v>
      </c>
      <c r="E19" s="26">
        <f>IF('Mixing Kits'!E19&gt;Vypocty!$U$10, Vypocty!$V$10*Vypocty!$H$4, IF('Mixing Kits'!E19&gt;Vypocty!$U$9, Vypocty!$V$9*Vypocty!$H$4, IF('Mixing Kits'!E19&gt;0, Vypocty!$H$4, 0)))</f>
        <v>0</v>
      </c>
      <c r="F19" s="26">
        <f>IF('Mixing Kits'!F19&gt;Vypocty!$U$10, Vypocty!$V$10*Vypocty!$H$4, IF('Mixing Kits'!F19&gt;Vypocty!$U$9, Vypocty!$V$9*Vypocty!$H$4, IF('Mixing Kits'!F19&gt;0, Vypocty!$H$4, 0)))</f>
        <v>0</v>
      </c>
      <c r="G19" s="26">
        <f>IF('Mixing Kits'!G19&gt;Vypocty!$U$10, Vypocty!$V$10*Vypocty!$H$6, IF('Mixing Kits'!G19&gt;Vypocty!$U$9, Vypocty!$V$9*Vypocty!$H$6, IF('Mixing Kits'!G19&gt;0, Vypocty!$H$6, 0)))</f>
        <v>0</v>
      </c>
      <c r="H19" s="26">
        <f>IF('Mixing Kits'!H19&gt;Vypocty!$U$10, Vypocty!$V$10*Vypocty!$H$5, IF('Mixing Kits'!H19&gt;Vypocty!$U$9, Vypocty!$V$9*Vypocty!$H$5, IF('Mixing Kits'!H19&gt;0, Vypocty!$H$5, 0)))</f>
        <v>0</v>
      </c>
      <c r="I19" s="26">
        <f>IF('Mixing Kits'!I19&gt;Vypocty!$U$10, Vypocty!$V$10*Vypocty!$H$5, IF('Mixing Kits'!I19&gt;Vypocty!$U$9, Vypocty!$V$9*Vypocty!$H$5, IF('Mixing Kits'!I19&gt;0, Vypocty!$H$5, 0)))</f>
        <v>0</v>
      </c>
      <c r="J19" s="26">
        <f>IF('Mixing Kits'!J19&gt;Vypocty!$U$12, Vypocty!$V$12*Vypocty!$F$8,  IF('Mixing Kits'!J19&gt;0, Vypocty!$F$8, 0))</f>
        <v>0</v>
      </c>
      <c r="K19" s="26">
        <f>IF('Mixing Kits'!K19&gt;Vypocty!$U$12, Vypocty!$V$12*Vypocty!$F$8,  IF('Mixing Kits'!K19&gt;0, Vypocty!$F$8, 0))</f>
        <v>0</v>
      </c>
      <c r="L19" s="26">
        <f>IF('Mixing Kits'!L19&gt;Vypocty!$U$10, Vypocty!$V$10*Vypocty!$H$8, IF('Mixing Kits'!L19&gt;Vypocty!$U$9, Vypocty!$V$9*Vypocty!$H$8, IF('Mixing Kits'!L19&gt;0, Vypocty!$H$8, 0)))</f>
        <v>0</v>
      </c>
      <c r="M19" s="26">
        <f>IF('Mixing Kits'!M19&gt;0, Vypocty!$F$7, 0)</f>
        <v>0</v>
      </c>
      <c r="N19" s="26">
        <f>IF('Mixing Kits'!N19&gt;Vypocty!$U$10, Vypocty!$V$10*Vypocty!$J$4, IF('Mixing Kits'!N19&gt;Vypocty!$U$9, Vypocty!$V$9*Vypocty!$J$4, IF('Mixing Kits'!N19&gt;0, Vypocty!$J$4, 0)))</f>
        <v>0</v>
      </c>
      <c r="O19" s="26">
        <f>IF('Mixing Kits'!O19&gt;Vypocty!$U$10, Vypocty!$V$10*Vypocty!$J$4, IF('Mixing Kits'!O19&gt;Vypocty!$U$9, Vypocty!$V$9*Vypocty!$J$4, IF('Mixing Kits'!O19&gt;0, Vypocty!$J$4, 0)))</f>
        <v>0</v>
      </c>
      <c r="P19" s="26">
        <f>IF('Mixing Kits'!P19&gt;Vypocty!$U$10, Vypocty!$V$10*Vypocty!$J$5, IF('Mixing Kits'!P19&gt;Vypocty!$U$9, Vypocty!$V$9*Vypocty!$J$5, IF('Mixing Kits'!P19&gt;0, Vypocty!$J$5, 0)))</f>
        <v>0</v>
      </c>
      <c r="Q19" s="26">
        <f>IF('Mixing Kits'!Q19&gt;Vypocty!$U$10, Vypocty!$V$10*Vypocty!$J$6, IF('Mixing Kits'!Q19&gt;Vypocty!$U$9, Vypocty!$V$9*Vypocty!$J$6, IF('Mixing Kits'!Q19&gt;0, Vypocty!$J$6, 0)))</f>
        <v>0</v>
      </c>
      <c r="R19" s="26">
        <f>IF('Mixing Kits'!R19&gt;Vypocty!$U$10, Vypocty!$V$10*Vypocty!$J$6, IF('Mixing Kits'!R19&gt;Vypocty!$U$9, Vypocty!$V$9*Vypocty!$J$6, IF('Mixing Kits'!R19&gt;0, Vypocty!$J$6, 0)))</f>
        <v>0</v>
      </c>
      <c r="S19" s="26">
        <f>IF('Mixing Kits'!S19&gt;Vypocty!$U$10, Vypocty!$V$10*Vypocty!$J$7, IF('Mixing Kits'!S19&gt;Vypocty!$U$9, Vypocty!$V$9*Vypocty!$J$7, IF('Mixing Kits'!S19&gt;0, Vypocty!$J$7, 0)))</f>
        <v>0</v>
      </c>
      <c r="T19" s="26">
        <f>IF('Mixing Kits'!T19&gt;Vypocty!$U$10, Vypocty!$V$10*Vypocty!$H$7, IF('Mixing Kits'!T19&gt;Vypocty!$U$9, Vypocty!$V$9*Vypocty!$H$7, IF('Mixing Kits'!T19&gt;0, Vypocty!$H$7, 0)))</f>
        <v>0</v>
      </c>
    </row>
    <row r="20" spans="1:20" x14ac:dyDescent="0.25">
      <c r="A20" s="25">
        <v>9</v>
      </c>
      <c r="B20" s="25">
        <f>IF('Mixing Kits'!B20&gt;Vypocty!$U$10, Vypocty!$V$10*Vypocty!$F$4, IF('Mixing Kits'!B20&gt;Vypocty!$U$9, Vypocty!$V$9*Vypocty!$F$4, IF('Mixing Kits'!B20&gt;0, Vypocty!$F$4, 0)))</f>
        <v>0</v>
      </c>
      <c r="C20" s="25">
        <f>IF('Mixing Kits'!C20&gt;Vypocty!$U$10, Vypocty!$V$10*Vypocty!$F$5, IF('Mixing Kits'!C20&gt;Vypocty!$U$9, Vypocty!$V$9*Vypocty!$F$5, IF('Mixing Kits'!C20&gt;0, Vypocty!$F$5, 0)))</f>
        <v>0</v>
      </c>
      <c r="D20" s="25">
        <f>IF('Mixing Kits'!D20&gt;Vypocty!$U$10, Vypocty!$V$10*Vypocty!$F$6, IF('Mixing Kits'!D20&gt;Vypocty!$U$9, Vypocty!$V$9*Vypocty!$F$6, IF('Mixing Kits'!D20&gt;0, Vypocty!$F$6, 0)))</f>
        <v>0</v>
      </c>
      <c r="E20" s="26">
        <f>IF('Mixing Kits'!E20&gt;Vypocty!$U$10, Vypocty!$V$10*Vypocty!$H$4, IF('Mixing Kits'!E20&gt;Vypocty!$U$9, Vypocty!$V$9*Vypocty!$H$4, IF('Mixing Kits'!E20&gt;0, Vypocty!$H$4, 0)))</f>
        <v>0</v>
      </c>
      <c r="F20" s="26">
        <f>IF('Mixing Kits'!F20&gt;Vypocty!$U$10, Vypocty!$V$10*Vypocty!$H$4, IF('Mixing Kits'!F20&gt;Vypocty!$U$9, Vypocty!$V$9*Vypocty!$H$4, IF('Mixing Kits'!F20&gt;0, Vypocty!$H$4, 0)))</f>
        <v>0</v>
      </c>
      <c r="G20" s="26">
        <f>IF('Mixing Kits'!G20&gt;Vypocty!$U$10, Vypocty!$V$10*Vypocty!$H$6, IF('Mixing Kits'!G20&gt;Vypocty!$U$9, Vypocty!$V$9*Vypocty!$H$6, IF('Mixing Kits'!G20&gt;0, Vypocty!$H$6, 0)))</f>
        <v>0</v>
      </c>
      <c r="H20" s="26">
        <f>IF('Mixing Kits'!H20&gt;Vypocty!$U$10, Vypocty!$V$10*Vypocty!$H$5, IF('Mixing Kits'!H20&gt;Vypocty!$U$9, Vypocty!$V$9*Vypocty!$H$5, IF('Mixing Kits'!H20&gt;0, Vypocty!$H$5, 0)))</f>
        <v>0</v>
      </c>
      <c r="I20" s="26">
        <f>IF('Mixing Kits'!I20&gt;Vypocty!$U$10, Vypocty!$V$10*Vypocty!$H$5, IF('Mixing Kits'!I20&gt;Vypocty!$U$9, Vypocty!$V$9*Vypocty!$H$5, IF('Mixing Kits'!I20&gt;0, Vypocty!$H$5, 0)))</f>
        <v>0</v>
      </c>
      <c r="J20" s="26">
        <f>IF('Mixing Kits'!J20&gt;Vypocty!$U$12, Vypocty!$V$12*Vypocty!$F$8,  IF('Mixing Kits'!J20&gt;0, Vypocty!$F$8, 0))</f>
        <v>0</v>
      </c>
      <c r="K20" s="26">
        <f>IF('Mixing Kits'!K20&gt;Vypocty!$U$12, Vypocty!$V$12*Vypocty!$F$8,  IF('Mixing Kits'!K20&gt;0, Vypocty!$F$8, 0))</f>
        <v>0</v>
      </c>
      <c r="L20" s="26">
        <f>IF('Mixing Kits'!L20&gt;Vypocty!$U$10, Vypocty!$V$10*Vypocty!$H$8, IF('Mixing Kits'!L20&gt;Vypocty!$U$9, Vypocty!$V$9*Vypocty!$H$8, IF('Mixing Kits'!L20&gt;0, Vypocty!$H$8, 0)))</f>
        <v>0</v>
      </c>
      <c r="M20" s="26">
        <f>IF('Mixing Kits'!M20&gt;0, Vypocty!$F$7, 0)</f>
        <v>0</v>
      </c>
      <c r="N20" s="26">
        <f>IF('Mixing Kits'!N20&gt;Vypocty!$U$10, Vypocty!$V$10*Vypocty!$J$4, IF('Mixing Kits'!N20&gt;Vypocty!$U$9, Vypocty!$V$9*Vypocty!$J$4, IF('Mixing Kits'!N20&gt;0, Vypocty!$J$4, 0)))</f>
        <v>0</v>
      </c>
      <c r="O20" s="26">
        <f>IF('Mixing Kits'!O20&gt;Vypocty!$U$10, Vypocty!$V$10*Vypocty!$J$4, IF('Mixing Kits'!O20&gt;Vypocty!$U$9, Vypocty!$V$9*Vypocty!$J$4, IF('Mixing Kits'!O20&gt;0, Vypocty!$J$4, 0)))</f>
        <v>0</v>
      </c>
      <c r="P20" s="26">
        <f>IF('Mixing Kits'!P20&gt;Vypocty!$U$10, Vypocty!$V$10*Vypocty!$J$5, IF('Mixing Kits'!P20&gt;Vypocty!$U$9, Vypocty!$V$9*Vypocty!$J$5, IF('Mixing Kits'!P20&gt;0, Vypocty!$J$5, 0)))</f>
        <v>0</v>
      </c>
      <c r="Q20" s="26">
        <f>IF('Mixing Kits'!Q20&gt;Vypocty!$U$10, Vypocty!$V$10*Vypocty!$J$6, IF('Mixing Kits'!Q20&gt;Vypocty!$U$9, Vypocty!$V$9*Vypocty!$J$6, IF('Mixing Kits'!Q20&gt;0, Vypocty!$J$6, 0)))</f>
        <v>0</v>
      </c>
      <c r="R20" s="26">
        <f>IF('Mixing Kits'!R20&gt;Vypocty!$U$10, Vypocty!$V$10*Vypocty!$J$6, IF('Mixing Kits'!R20&gt;Vypocty!$U$9, Vypocty!$V$9*Vypocty!$J$6, IF('Mixing Kits'!R20&gt;0, Vypocty!$J$6, 0)))</f>
        <v>0</v>
      </c>
      <c r="S20" s="26">
        <f>IF('Mixing Kits'!S20&gt;Vypocty!$U$10, Vypocty!$V$10*Vypocty!$J$7, IF('Mixing Kits'!S20&gt;Vypocty!$U$9, Vypocty!$V$9*Vypocty!$J$7, IF('Mixing Kits'!S20&gt;0, Vypocty!$J$7, 0)))</f>
        <v>0</v>
      </c>
      <c r="T20" s="26">
        <f>IF('Mixing Kits'!T20&gt;Vypocty!$U$10, Vypocty!$V$10*Vypocty!$H$7, IF('Mixing Kits'!T20&gt;Vypocty!$U$9, Vypocty!$V$9*Vypocty!$H$7, IF('Mixing Kits'!T20&gt;0, Vypocty!$H$7, 0)))</f>
        <v>0</v>
      </c>
    </row>
    <row r="21" spans="1:20" x14ac:dyDescent="0.25">
      <c r="A21" s="25">
        <v>10</v>
      </c>
      <c r="B21" s="25">
        <f>IF('Mixing Kits'!B21&gt;Vypocty!$U$10, Vypocty!$V$10*Vypocty!$F$4, IF('Mixing Kits'!B21&gt;Vypocty!$U$9, Vypocty!$V$9*Vypocty!$F$4, IF('Mixing Kits'!B21&gt;0, Vypocty!$F$4, 0)))</f>
        <v>0</v>
      </c>
      <c r="C21" s="25">
        <f>IF('Mixing Kits'!C21&gt;Vypocty!$U$10, Vypocty!$V$10*Vypocty!$F$5, IF('Mixing Kits'!C21&gt;Vypocty!$U$9, Vypocty!$V$9*Vypocty!$F$5, IF('Mixing Kits'!C21&gt;0, Vypocty!$F$5, 0)))</f>
        <v>0</v>
      </c>
      <c r="D21" s="25">
        <f>IF('Mixing Kits'!D21&gt;Vypocty!$U$10, Vypocty!$V$10*Vypocty!$F$6, IF('Mixing Kits'!D21&gt;Vypocty!$U$9, Vypocty!$V$9*Vypocty!$F$6, IF('Mixing Kits'!D21&gt;0, Vypocty!$F$6, 0)))</f>
        <v>0</v>
      </c>
      <c r="E21" s="26">
        <f>IF('Mixing Kits'!E21&gt;Vypocty!$U$10, Vypocty!$V$10*Vypocty!$H$4, IF('Mixing Kits'!E21&gt;Vypocty!$U$9, Vypocty!$V$9*Vypocty!$H$4, IF('Mixing Kits'!E21&gt;0, Vypocty!$H$4, 0)))</f>
        <v>0</v>
      </c>
      <c r="F21" s="26">
        <f>IF('Mixing Kits'!F21&gt;Vypocty!$U$10, Vypocty!$V$10*Vypocty!$H$4, IF('Mixing Kits'!F21&gt;Vypocty!$U$9, Vypocty!$V$9*Vypocty!$H$4, IF('Mixing Kits'!F21&gt;0, Vypocty!$H$4, 0)))</f>
        <v>0</v>
      </c>
      <c r="G21" s="26">
        <f>IF('Mixing Kits'!G21&gt;Vypocty!$U$10, Vypocty!$V$10*Vypocty!$H$6, IF('Mixing Kits'!G21&gt;Vypocty!$U$9, Vypocty!$V$9*Vypocty!$H$6, IF('Mixing Kits'!G21&gt;0, Vypocty!$H$6, 0)))</f>
        <v>0</v>
      </c>
      <c r="H21" s="26">
        <f>IF('Mixing Kits'!H21&gt;Vypocty!$U$10, Vypocty!$V$10*Vypocty!$H$5, IF('Mixing Kits'!H21&gt;Vypocty!$U$9, Vypocty!$V$9*Vypocty!$H$5, IF('Mixing Kits'!H21&gt;0, Vypocty!$H$5, 0)))</f>
        <v>0</v>
      </c>
      <c r="I21" s="26">
        <f>IF('Mixing Kits'!I21&gt;Vypocty!$U$10, Vypocty!$V$10*Vypocty!$H$5, IF('Mixing Kits'!I21&gt;Vypocty!$U$9, Vypocty!$V$9*Vypocty!$H$5, IF('Mixing Kits'!I21&gt;0, Vypocty!$H$5, 0)))</f>
        <v>0</v>
      </c>
      <c r="J21" s="26">
        <f>IF('Mixing Kits'!J21&gt;Vypocty!$U$12, Vypocty!$V$12*Vypocty!$F$8,  IF('Mixing Kits'!J21&gt;0, Vypocty!$F$8, 0))</f>
        <v>0</v>
      </c>
      <c r="K21" s="26">
        <f>IF('Mixing Kits'!K21&gt;Vypocty!$U$12, Vypocty!$V$12*Vypocty!$F$8,  IF('Mixing Kits'!K21&gt;0, Vypocty!$F$8, 0))</f>
        <v>0</v>
      </c>
      <c r="L21" s="26">
        <f>IF('Mixing Kits'!L21&gt;Vypocty!$U$10, Vypocty!$V$10*Vypocty!$H$8, IF('Mixing Kits'!L21&gt;Vypocty!$U$9, Vypocty!$V$9*Vypocty!$H$8, IF('Mixing Kits'!L21&gt;0, Vypocty!$H$8, 0)))</f>
        <v>0</v>
      </c>
      <c r="M21" s="26">
        <f>IF('Mixing Kits'!M21&gt;0, Vypocty!$F$7, 0)</f>
        <v>0</v>
      </c>
      <c r="N21" s="26">
        <f>IF('Mixing Kits'!N21&gt;Vypocty!$U$10, Vypocty!$V$10*Vypocty!$J$4, IF('Mixing Kits'!N21&gt;Vypocty!$U$9, Vypocty!$V$9*Vypocty!$J$4, IF('Mixing Kits'!N21&gt;0, Vypocty!$J$4, 0)))</f>
        <v>0</v>
      </c>
      <c r="O21" s="26">
        <f>IF('Mixing Kits'!O21&gt;Vypocty!$U$10, Vypocty!$V$10*Vypocty!$J$4, IF('Mixing Kits'!O21&gt;Vypocty!$U$9, Vypocty!$V$9*Vypocty!$J$4, IF('Mixing Kits'!O21&gt;0, Vypocty!$J$4, 0)))</f>
        <v>0</v>
      </c>
      <c r="P21" s="26">
        <f>IF('Mixing Kits'!P21&gt;Vypocty!$U$10, Vypocty!$V$10*Vypocty!$J$5, IF('Mixing Kits'!P21&gt;Vypocty!$U$9, Vypocty!$V$9*Vypocty!$J$5, IF('Mixing Kits'!P21&gt;0, Vypocty!$J$5, 0)))</f>
        <v>0</v>
      </c>
      <c r="Q21" s="26">
        <f>IF('Mixing Kits'!Q21&gt;Vypocty!$U$10, Vypocty!$V$10*Vypocty!$J$6, IF('Mixing Kits'!Q21&gt;Vypocty!$U$9, Vypocty!$V$9*Vypocty!$J$6, IF('Mixing Kits'!Q21&gt;0, Vypocty!$J$6, 0)))</f>
        <v>0</v>
      </c>
      <c r="R21" s="26">
        <f>IF('Mixing Kits'!R21&gt;Vypocty!$U$10, Vypocty!$V$10*Vypocty!$J$6, IF('Mixing Kits'!R21&gt;Vypocty!$U$9, Vypocty!$V$9*Vypocty!$J$6, IF('Mixing Kits'!R21&gt;0, Vypocty!$J$6, 0)))</f>
        <v>0</v>
      </c>
      <c r="S21" s="26">
        <f>IF('Mixing Kits'!S21&gt;Vypocty!$U$10, Vypocty!$V$10*Vypocty!$J$7, IF('Mixing Kits'!S21&gt;Vypocty!$U$9, Vypocty!$V$9*Vypocty!$J$7, IF('Mixing Kits'!S21&gt;0, Vypocty!$J$7, 0)))</f>
        <v>0</v>
      </c>
      <c r="T21" s="26">
        <f>IF('Mixing Kits'!T21&gt;Vypocty!$U$10, Vypocty!$V$10*Vypocty!$H$7, IF('Mixing Kits'!T21&gt;Vypocty!$U$9, Vypocty!$V$9*Vypocty!$H$7, IF('Mixing Kits'!T21&gt;0, Vypocty!$H$7, 0)))</f>
        <v>0</v>
      </c>
    </row>
    <row r="22" spans="1:20" x14ac:dyDescent="0.25">
      <c r="A22" s="25">
        <v>11</v>
      </c>
      <c r="B22" s="25">
        <f>IF('Mixing Kits'!B22&gt;Vypocty!$U$10, Vypocty!$V$10*Vypocty!$F$4, IF('Mixing Kits'!B22&gt;Vypocty!$U$9, Vypocty!$V$9*Vypocty!$F$4, IF('Mixing Kits'!B22&gt;0, Vypocty!$F$4, 0)))</f>
        <v>0</v>
      </c>
      <c r="C22" s="25">
        <f>IF('Mixing Kits'!C22&gt;Vypocty!$U$10, Vypocty!$V$10*Vypocty!$F$5, IF('Mixing Kits'!C22&gt;Vypocty!$U$9, Vypocty!$V$9*Vypocty!$F$5, IF('Mixing Kits'!C22&gt;0, Vypocty!$F$5, 0)))</f>
        <v>0</v>
      </c>
      <c r="D22" s="25">
        <f>IF('Mixing Kits'!D22&gt;Vypocty!$U$10, Vypocty!$V$10*Vypocty!$F$6, IF('Mixing Kits'!D22&gt;Vypocty!$U$9, Vypocty!$V$9*Vypocty!$F$6, IF('Mixing Kits'!D22&gt;0, Vypocty!$F$6, 0)))</f>
        <v>0</v>
      </c>
      <c r="E22" s="26">
        <f>IF('Mixing Kits'!E22&gt;Vypocty!$U$10, Vypocty!$V$10*Vypocty!$H$4, IF('Mixing Kits'!E22&gt;Vypocty!$U$9, Vypocty!$V$9*Vypocty!$H$4, IF('Mixing Kits'!E22&gt;0, Vypocty!$H$4, 0)))</f>
        <v>0</v>
      </c>
      <c r="F22" s="26">
        <f>IF('Mixing Kits'!F22&gt;Vypocty!$U$10, Vypocty!$V$10*Vypocty!$H$4, IF('Mixing Kits'!F22&gt;Vypocty!$U$9, Vypocty!$V$9*Vypocty!$H$4, IF('Mixing Kits'!F22&gt;0, Vypocty!$H$4, 0)))</f>
        <v>0</v>
      </c>
      <c r="G22" s="26">
        <f>IF('Mixing Kits'!G22&gt;Vypocty!$U$10, Vypocty!$V$10*Vypocty!$H$6, IF('Mixing Kits'!G22&gt;Vypocty!$U$9, Vypocty!$V$9*Vypocty!$H$6, IF('Mixing Kits'!G22&gt;0, Vypocty!$H$6, 0)))</f>
        <v>0</v>
      </c>
      <c r="H22" s="26">
        <f>IF('Mixing Kits'!H22&gt;Vypocty!$U$10, Vypocty!$V$10*Vypocty!$H$5, IF('Mixing Kits'!H22&gt;Vypocty!$U$9, Vypocty!$V$9*Vypocty!$H$5, IF('Mixing Kits'!H22&gt;0, Vypocty!$H$5, 0)))</f>
        <v>0</v>
      </c>
      <c r="I22" s="26">
        <f>IF('Mixing Kits'!I22&gt;Vypocty!$U$10, Vypocty!$V$10*Vypocty!$H$5, IF('Mixing Kits'!I22&gt;Vypocty!$U$9, Vypocty!$V$9*Vypocty!$H$5, IF('Mixing Kits'!I22&gt;0, Vypocty!$H$5, 0)))</f>
        <v>0</v>
      </c>
      <c r="J22" s="26">
        <f>IF('Mixing Kits'!J22&gt;Vypocty!$U$12, Vypocty!$V$12*Vypocty!$F$8,  IF('Mixing Kits'!J22&gt;0, Vypocty!$F$8, 0))</f>
        <v>0</v>
      </c>
      <c r="K22" s="26">
        <f>IF('Mixing Kits'!K22&gt;Vypocty!$U$12, Vypocty!$V$12*Vypocty!$F$8,  IF('Mixing Kits'!K22&gt;0, Vypocty!$F$8, 0))</f>
        <v>0</v>
      </c>
      <c r="L22" s="26">
        <f>IF('Mixing Kits'!L22&gt;Vypocty!$U$10, Vypocty!$V$10*Vypocty!$H$8, IF('Mixing Kits'!L22&gt;Vypocty!$U$9, Vypocty!$V$9*Vypocty!$H$8, IF('Mixing Kits'!L22&gt;0, Vypocty!$H$8, 0)))</f>
        <v>0</v>
      </c>
      <c r="M22" s="26">
        <f>IF('Mixing Kits'!M22&gt;0, Vypocty!$F$7, 0)</f>
        <v>0</v>
      </c>
      <c r="N22" s="26">
        <f>IF('Mixing Kits'!N22&gt;Vypocty!$U$10, Vypocty!$V$10*Vypocty!$J$4, IF('Mixing Kits'!N22&gt;Vypocty!$U$9, Vypocty!$V$9*Vypocty!$J$4, IF('Mixing Kits'!N22&gt;0, Vypocty!$J$4, 0)))</f>
        <v>0</v>
      </c>
      <c r="O22" s="26">
        <f>IF('Mixing Kits'!O22&gt;Vypocty!$U$10, Vypocty!$V$10*Vypocty!$J$4, IF('Mixing Kits'!O22&gt;Vypocty!$U$9, Vypocty!$V$9*Vypocty!$J$4, IF('Mixing Kits'!O22&gt;0, Vypocty!$J$4, 0)))</f>
        <v>0</v>
      </c>
      <c r="P22" s="26">
        <f>IF('Mixing Kits'!P22&gt;Vypocty!$U$10, Vypocty!$V$10*Vypocty!$J$5, IF('Mixing Kits'!P22&gt;Vypocty!$U$9, Vypocty!$V$9*Vypocty!$J$5, IF('Mixing Kits'!P22&gt;0, Vypocty!$J$5, 0)))</f>
        <v>0</v>
      </c>
      <c r="Q22" s="26">
        <f>IF('Mixing Kits'!Q22&gt;Vypocty!$U$10, Vypocty!$V$10*Vypocty!$J$6, IF('Mixing Kits'!Q22&gt;Vypocty!$U$9, Vypocty!$V$9*Vypocty!$J$6, IF('Mixing Kits'!Q22&gt;0, Vypocty!$J$6, 0)))</f>
        <v>0</v>
      </c>
      <c r="R22" s="26">
        <f>IF('Mixing Kits'!R22&gt;Vypocty!$U$10, Vypocty!$V$10*Vypocty!$J$6, IF('Mixing Kits'!R22&gt;Vypocty!$U$9, Vypocty!$V$9*Vypocty!$J$6, IF('Mixing Kits'!R22&gt;0, Vypocty!$J$6, 0)))</f>
        <v>0</v>
      </c>
      <c r="S22" s="26">
        <f>IF('Mixing Kits'!S22&gt;Vypocty!$U$10, Vypocty!$V$10*Vypocty!$J$7, IF('Mixing Kits'!S22&gt;Vypocty!$U$9, Vypocty!$V$9*Vypocty!$J$7, IF('Mixing Kits'!S22&gt;0, Vypocty!$J$7, 0)))</f>
        <v>0</v>
      </c>
      <c r="T22" s="26">
        <f>IF('Mixing Kits'!T22&gt;Vypocty!$U$10, Vypocty!$V$10*Vypocty!$H$7, IF('Mixing Kits'!T22&gt;Vypocty!$U$9, Vypocty!$V$9*Vypocty!$H$7, IF('Mixing Kits'!T22&gt;0, Vypocty!$H$7, 0)))</f>
        <v>0</v>
      </c>
    </row>
    <row r="23" spans="1:20" x14ac:dyDescent="0.25">
      <c r="A23" s="25">
        <v>12</v>
      </c>
      <c r="B23" s="25">
        <f>IF('Mixing Kits'!B23&gt;Vypocty!$U$10, Vypocty!$V$10*Vypocty!$F$4, IF('Mixing Kits'!B23&gt;Vypocty!$U$9, Vypocty!$V$9*Vypocty!$F$4, IF('Mixing Kits'!B23&gt;0, Vypocty!$F$4, 0)))</f>
        <v>0</v>
      </c>
      <c r="C23" s="25">
        <f>IF('Mixing Kits'!C23&gt;Vypocty!$U$10, Vypocty!$V$10*Vypocty!$F$5, IF('Mixing Kits'!C23&gt;Vypocty!$U$9, Vypocty!$V$9*Vypocty!$F$5, IF('Mixing Kits'!C23&gt;0, Vypocty!$F$5, 0)))</f>
        <v>0</v>
      </c>
      <c r="D23" s="25">
        <f>IF('Mixing Kits'!D23&gt;Vypocty!$U$10, Vypocty!$V$10*Vypocty!$F$6, IF('Mixing Kits'!D23&gt;Vypocty!$U$9, Vypocty!$V$9*Vypocty!$F$6, IF('Mixing Kits'!D23&gt;0, Vypocty!$F$6, 0)))</f>
        <v>0</v>
      </c>
      <c r="E23" s="26">
        <f>IF('Mixing Kits'!E23&gt;Vypocty!$U$10, Vypocty!$V$10*Vypocty!$H$4, IF('Mixing Kits'!E23&gt;Vypocty!$U$9, Vypocty!$V$9*Vypocty!$H$4, IF('Mixing Kits'!E23&gt;0, Vypocty!$H$4, 0)))</f>
        <v>0</v>
      </c>
      <c r="F23" s="26">
        <f>IF('Mixing Kits'!F23&gt;Vypocty!$U$10, Vypocty!$V$10*Vypocty!$H$4, IF('Mixing Kits'!F23&gt;Vypocty!$U$9, Vypocty!$V$9*Vypocty!$H$4, IF('Mixing Kits'!F23&gt;0, Vypocty!$H$4, 0)))</f>
        <v>0</v>
      </c>
      <c r="G23" s="26">
        <f>IF('Mixing Kits'!G23&gt;Vypocty!$U$10, Vypocty!$V$10*Vypocty!$H$6, IF('Mixing Kits'!G23&gt;Vypocty!$U$9, Vypocty!$V$9*Vypocty!$H$6, IF('Mixing Kits'!G23&gt;0, Vypocty!$H$6, 0)))</f>
        <v>0</v>
      </c>
      <c r="H23" s="26">
        <f>IF('Mixing Kits'!H23&gt;Vypocty!$U$10, Vypocty!$V$10*Vypocty!$H$5, IF('Mixing Kits'!H23&gt;Vypocty!$U$9, Vypocty!$V$9*Vypocty!$H$5, IF('Mixing Kits'!H23&gt;0, Vypocty!$H$5, 0)))</f>
        <v>0</v>
      </c>
      <c r="I23" s="26">
        <f>IF('Mixing Kits'!I23&gt;Vypocty!$U$10, Vypocty!$V$10*Vypocty!$H$5, IF('Mixing Kits'!I23&gt;Vypocty!$U$9, Vypocty!$V$9*Vypocty!$H$5, IF('Mixing Kits'!I23&gt;0, Vypocty!$H$5, 0)))</f>
        <v>0</v>
      </c>
      <c r="J23" s="26">
        <f>IF('Mixing Kits'!J23&gt;Vypocty!$U$12, Vypocty!$V$12*Vypocty!$F$8,  IF('Mixing Kits'!J23&gt;0, Vypocty!$F$8, 0))</f>
        <v>0</v>
      </c>
      <c r="K23" s="26">
        <f>IF('Mixing Kits'!K23&gt;Vypocty!$U$12, Vypocty!$V$12*Vypocty!$F$8,  IF('Mixing Kits'!K23&gt;0, Vypocty!$F$8, 0))</f>
        <v>0</v>
      </c>
      <c r="L23" s="26">
        <f>IF('Mixing Kits'!L23&gt;Vypocty!$U$10, Vypocty!$V$10*Vypocty!$H$8, IF('Mixing Kits'!L23&gt;Vypocty!$U$9, Vypocty!$V$9*Vypocty!$H$8, IF('Mixing Kits'!L23&gt;0, Vypocty!$H$8, 0)))</f>
        <v>0</v>
      </c>
      <c r="M23" s="26">
        <f>IF('Mixing Kits'!M23&gt;0, Vypocty!$F$7, 0)</f>
        <v>0</v>
      </c>
      <c r="N23" s="26">
        <f>IF('Mixing Kits'!N23&gt;Vypocty!$U$10, Vypocty!$V$10*Vypocty!$J$4, IF('Mixing Kits'!N23&gt;Vypocty!$U$9, Vypocty!$V$9*Vypocty!$J$4, IF('Mixing Kits'!N23&gt;0, Vypocty!$J$4, 0)))</f>
        <v>0</v>
      </c>
      <c r="O23" s="26">
        <f>IF('Mixing Kits'!O23&gt;Vypocty!$U$10, Vypocty!$V$10*Vypocty!$J$4, IF('Mixing Kits'!O23&gt;Vypocty!$U$9, Vypocty!$V$9*Vypocty!$J$4, IF('Mixing Kits'!O23&gt;0, Vypocty!$J$4, 0)))</f>
        <v>0</v>
      </c>
      <c r="P23" s="26">
        <f>IF('Mixing Kits'!P23&gt;Vypocty!$U$10, Vypocty!$V$10*Vypocty!$J$5, IF('Mixing Kits'!P23&gt;Vypocty!$U$9, Vypocty!$V$9*Vypocty!$J$5, IF('Mixing Kits'!P23&gt;0, Vypocty!$J$5, 0)))</f>
        <v>0</v>
      </c>
      <c r="Q23" s="26">
        <f>IF('Mixing Kits'!Q23&gt;Vypocty!$U$10, Vypocty!$V$10*Vypocty!$J$6, IF('Mixing Kits'!Q23&gt;Vypocty!$U$9, Vypocty!$V$9*Vypocty!$J$6, IF('Mixing Kits'!Q23&gt;0, Vypocty!$J$6, 0)))</f>
        <v>0</v>
      </c>
      <c r="R23" s="26">
        <f>IF('Mixing Kits'!R23&gt;Vypocty!$U$10, Vypocty!$V$10*Vypocty!$J$6, IF('Mixing Kits'!R23&gt;Vypocty!$U$9, Vypocty!$V$9*Vypocty!$J$6, IF('Mixing Kits'!R23&gt;0, Vypocty!$J$6, 0)))</f>
        <v>0</v>
      </c>
      <c r="S23" s="26">
        <f>IF('Mixing Kits'!S23&gt;Vypocty!$U$10, Vypocty!$V$10*Vypocty!$J$7, IF('Mixing Kits'!S23&gt;Vypocty!$U$9, Vypocty!$V$9*Vypocty!$J$7, IF('Mixing Kits'!S23&gt;0, Vypocty!$J$7, 0)))</f>
        <v>0</v>
      </c>
      <c r="T23" s="26">
        <f>IF('Mixing Kits'!T23&gt;Vypocty!$U$10, Vypocty!$V$10*Vypocty!$H$7, IF('Mixing Kits'!T23&gt;Vypocty!$U$9, Vypocty!$V$9*Vypocty!$H$7, IF('Mixing Kits'!T23&gt;0, Vypocty!$H$7, 0)))</f>
        <v>0</v>
      </c>
    </row>
    <row r="24" spans="1:20" x14ac:dyDescent="0.25">
      <c r="A24" s="25">
        <v>13</v>
      </c>
      <c r="B24" s="25">
        <f>IF('Mixing Kits'!B24&gt;Vypocty!$U$10, Vypocty!$V$10*Vypocty!$F$4, IF('Mixing Kits'!B24&gt;Vypocty!$U$9, Vypocty!$V$9*Vypocty!$F$4, IF('Mixing Kits'!B24&gt;0, Vypocty!$F$4, 0)))</f>
        <v>0</v>
      </c>
      <c r="C24" s="25">
        <f>IF('Mixing Kits'!C24&gt;Vypocty!$U$10, Vypocty!$V$10*Vypocty!$F$5, IF('Mixing Kits'!C24&gt;Vypocty!$U$9, Vypocty!$V$9*Vypocty!$F$5, IF('Mixing Kits'!C24&gt;0, Vypocty!$F$5, 0)))</f>
        <v>0</v>
      </c>
      <c r="D24" s="25">
        <f>IF('Mixing Kits'!D24&gt;Vypocty!$U$10, Vypocty!$V$10*Vypocty!$F$6, IF('Mixing Kits'!D24&gt;Vypocty!$U$9, Vypocty!$V$9*Vypocty!$F$6, IF('Mixing Kits'!D24&gt;0, Vypocty!$F$6, 0)))</f>
        <v>0</v>
      </c>
      <c r="E24" s="26">
        <f>IF('Mixing Kits'!E24&gt;Vypocty!$U$10, Vypocty!$V$10*Vypocty!$H$4, IF('Mixing Kits'!E24&gt;Vypocty!$U$9, Vypocty!$V$9*Vypocty!$H$4, IF('Mixing Kits'!E24&gt;0, Vypocty!$H$4, 0)))</f>
        <v>0</v>
      </c>
      <c r="F24" s="26">
        <f>IF('Mixing Kits'!F24&gt;Vypocty!$U$10, Vypocty!$V$10*Vypocty!$H$4, IF('Mixing Kits'!F24&gt;Vypocty!$U$9, Vypocty!$V$9*Vypocty!$H$4, IF('Mixing Kits'!F24&gt;0, Vypocty!$H$4, 0)))</f>
        <v>0</v>
      </c>
      <c r="G24" s="26">
        <f>IF('Mixing Kits'!G24&gt;Vypocty!$U$10, Vypocty!$V$10*Vypocty!$H$6, IF('Mixing Kits'!G24&gt;Vypocty!$U$9, Vypocty!$V$9*Vypocty!$H$6, IF('Mixing Kits'!G24&gt;0, Vypocty!$H$6, 0)))</f>
        <v>0</v>
      </c>
      <c r="H24" s="26">
        <f>IF('Mixing Kits'!H24&gt;Vypocty!$U$10, Vypocty!$V$10*Vypocty!$H$5, IF('Mixing Kits'!H24&gt;Vypocty!$U$9, Vypocty!$V$9*Vypocty!$H$5, IF('Mixing Kits'!H24&gt;0, Vypocty!$H$5, 0)))</f>
        <v>0</v>
      </c>
      <c r="I24" s="26">
        <f>IF('Mixing Kits'!I24&gt;Vypocty!$U$10, Vypocty!$V$10*Vypocty!$H$5, IF('Mixing Kits'!I24&gt;Vypocty!$U$9, Vypocty!$V$9*Vypocty!$H$5, IF('Mixing Kits'!I24&gt;0, Vypocty!$H$5, 0)))</f>
        <v>0</v>
      </c>
      <c r="J24" s="26">
        <f>IF('Mixing Kits'!J24&gt;Vypocty!$U$12, Vypocty!$V$12*Vypocty!$F$8,  IF('Mixing Kits'!J24&gt;0, Vypocty!$F$8, 0))</f>
        <v>0</v>
      </c>
      <c r="K24" s="26">
        <f>IF('Mixing Kits'!K24&gt;Vypocty!$U$12, Vypocty!$V$12*Vypocty!$F$8,  IF('Mixing Kits'!K24&gt;0, Vypocty!$F$8, 0))</f>
        <v>0</v>
      </c>
      <c r="L24" s="26">
        <f>IF('Mixing Kits'!L24&gt;Vypocty!$U$10, Vypocty!$V$10*Vypocty!$H$8, IF('Mixing Kits'!L24&gt;Vypocty!$U$9, Vypocty!$V$9*Vypocty!$H$8, IF('Mixing Kits'!L24&gt;0, Vypocty!$H$8, 0)))</f>
        <v>0</v>
      </c>
      <c r="M24" s="26">
        <f>IF('Mixing Kits'!M24&gt;0, Vypocty!$F$7, 0)</f>
        <v>0</v>
      </c>
      <c r="N24" s="26">
        <f>IF('Mixing Kits'!N24&gt;Vypocty!$U$10, Vypocty!$V$10*Vypocty!$J$4, IF('Mixing Kits'!N24&gt;Vypocty!$U$9, Vypocty!$V$9*Vypocty!$J$4, IF('Mixing Kits'!N24&gt;0, Vypocty!$J$4, 0)))</f>
        <v>0</v>
      </c>
      <c r="O24" s="26">
        <f>IF('Mixing Kits'!O24&gt;Vypocty!$U$10, Vypocty!$V$10*Vypocty!$J$4, IF('Mixing Kits'!O24&gt;Vypocty!$U$9, Vypocty!$V$9*Vypocty!$J$4, IF('Mixing Kits'!O24&gt;0, Vypocty!$J$4, 0)))</f>
        <v>0</v>
      </c>
      <c r="P24" s="26">
        <f>IF('Mixing Kits'!P24&gt;Vypocty!$U$10, Vypocty!$V$10*Vypocty!$J$5, IF('Mixing Kits'!P24&gt;Vypocty!$U$9, Vypocty!$V$9*Vypocty!$J$5, IF('Mixing Kits'!P24&gt;0, Vypocty!$J$5, 0)))</f>
        <v>0</v>
      </c>
      <c r="Q24" s="26">
        <f>IF('Mixing Kits'!Q24&gt;Vypocty!$U$10, Vypocty!$V$10*Vypocty!$J$6, IF('Mixing Kits'!Q24&gt;Vypocty!$U$9, Vypocty!$V$9*Vypocty!$J$6, IF('Mixing Kits'!Q24&gt;0, Vypocty!$J$6, 0)))</f>
        <v>0</v>
      </c>
      <c r="R24" s="26">
        <f>IF('Mixing Kits'!R24&gt;Vypocty!$U$10, Vypocty!$V$10*Vypocty!$J$6, IF('Mixing Kits'!R24&gt;Vypocty!$U$9, Vypocty!$V$9*Vypocty!$J$6, IF('Mixing Kits'!R24&gt;0, Vypocty!$J$6, 0)))</f>
        <v>0</v>
      </c>
      <c r="S24" s="26">
        <f>IF('Mixing Kits'!S24&gt;Vypocty!$U$10, Vypocty!$V$10*Vypocty!$J$7, IF('Mixing Kits'!S24&gt;Vypocty!$U$9, Vypocty!$V$9*Vypocty!$J$7, IF('Mixing Kits'!S24&gt;0, Vypocty!$J$7, 0)))</f>
        <v>0</v>
      </c>
      <c r="T24" s="26">
        <f>IF('Mixing Kits'!T24&gt;Vypocty!$U$10, Vypocty!$V$10*Vypocty!$H$7, IF('Mixing Kits'!T24&gt;Vypocty!$U$9, Vypocty!$V$9*Vypocty!$H$7, IF('Mixing Kits'!T24&gt;0, Vypocty!$H$7, 0)))</f>
        <v>0</v>
      </c>
    </row>
    <row r="25" spans="1:20" x14ac:dyDescent="0.25">
      <c r="A25" s="25">
        <v>14</v>
      </c>
      <c r="B25" s="25">
        <f>IF('Mixing Kits'!B25&gt;Vypocty!$U$10, Vypocty!$V$10*Vypocty!$F$4, IF('Mixing Kits'!B25&gt;Vypocty!$U$9, Vypocty!$V$9*Vypocty!$F$4, IF('Mixing Kits'!B25&gt;0, Vypocty!$F$4, 0)))</f>
        <v>0</v>
      </c>
      <c r="C25" s="25">
        <f>IF('Mixing Kits'!C25&gt;Vypocty!$U$10, Vypocty!$V$10*Vypocty!$F$5, IF('Mixing Kits'!C25&gt;Vypocty!$U$9, Vypocty!$V$9*Vypocty!$F$5, IF('Mixing Kits'!C25&gt;0, Vypocty!$F$5, 0)))</f>
        <v>0</v>
      </c>
      <c r="D25" s="25">
        <f>IF('Mixing Kits'!D25&gt;Vypocty!$U$10, Vypocty!$V$10*Vypocty!$F$6, IF('Mixing Kits'!D25&gt;Vypocty!$U$9, Vypocty!$V$9*Vypocty!$F$6, IF('Mixing Kits'!D25&gt;0, Vypocty!$F$6, 0)))</f>
        <v>0</v>
      </c>
      <c r="E25" s="26">
        <f>IF('Mixing Kits'!E25&gt;Vypocty!$U$10, Vypocty!$V$10*Vypocty!$H$4, IF('Mixing Kits'!E25&gt;Vypocty!$U$9, Vypocty!$V$9*Vypocty!$H$4, IF('Mixing Kits'!E25&gt;0, Vypocty!$H$4, 0)))</f>
        <v>0</v>
      </c>
      <c r="F25" s="26">
        <f>IF('Mixing Kits'!F25&gt;Vypocty!$U$10, Vypocty!$V$10*Vypocty!$H$4, IF('Mixing Kits'!F25&gt;Vypocty!$U$9, Vypocty!$V$9*Vypocty!$H$4, IF('Mixing Kits'!F25&gt;0, Vypocty!$H$4, 0)))</f>
        <v>0</v>
      </c>
      <c r="G25" s="26">
        <f>IF('Mixing Kits'!G25&gt;Vypocty!$U$10, Vypocty!$V$10*Vypocty!$H$6, IF('Mixing Kits'!G25&gt;Vypocty!$U$9, Vypocty!$V$9*Vypocty!$H$6, IF('Mixing Kits'!G25&gt;0, Vypocty!$H$6, 0)))</f>
        <v>0</v>
      </c>
      <c r="H25" s="26">
        <f>IF('Mixing Kits'!H25&gt;Vypocty!$U$10, Vypocty!$V$10*Vypocty!$H$5, IF('Mixing Kits'!H25&gt;Vypocty!$U$9, Vypocty!$V$9*Vypocty!$H$5, IF('Mixing Kits'!H25&gt;0, Vypocty!$H$5, 0)))</f>
        <v>0</v>
      </c>
      <c r="I25" s="26">
        <f>IF('Mixing Kits'!I25&gt;Vypocty!$U$10, Vypocty!$V$10*Vypocty!$H$5, IF('Mixing Kits'!I25&gt;Vypocty!$U$9, Vypocty!$V$9*Vypocty!$H$5, IF('Mixing Kits'!I25&gt;0, Vypocty!$H$5, 0)))</f>
        <v>0</v>
      </c>
      <c r="J25" s="26">
        <f>IF('Mixing Kits'!J25&gt;Vypocty!$U$12, Vypocty!$V$12*Vypocty!$F$8,  IF('Mixing Kits'!J25&gt;0, Vypocty!$F$8, 0))</f>
        <v>0</v>
      </c>
      <c r="K25" s="26">
        <f>IF('Mixing Kits'!K25&gt;Vypocty!$U$12, Vypocty!$V$12*Vypocty!$F$8,  IF('Mixing Kits'!K25&gt;0, Vypocty!$F$8, 0))</f>
        <v>0</v>
      </c>
      <c r="L25" s="26">
        <f>IF('Mixing Kits'!L25&gt;Vypocty!$U$10, Vypocty!$V$10*Vypocty!$H$8, IF('Mixing Kits'!L25&gt;Vypocty!$U$9, Vypocty!$V$9*Vypocty!$H$8, IF('Mixing Kits'!L25&gt;0, Vypocty!$H$8, 0)))</f>
        <v>0</v>
      </c>
      <c r="M25" s="26">
        <f>IF('Mixing Kits'!M25&gt;0, Vypocty!$F$7, 0)</f>
        <v>0</v>
      </c>
      <c r="N25" s="26">
        <f>IF('Mixing Kits'!N25&gt;Vypocty!$U$10, Vypocty!$V$10*Vypocty!$J$4, IF('Mixing Kits'!N25&gt;Vypocty!$U$9, Vypocty!$V$9*Vypocty!$J$4, IF('Mixing Kits'!N25&gt;0, Vypocty!$J$4, 0)))</f>
        <v>0</v>
      </c>
      <c r="O25" s="26">
        <f>IF('Mixing Kits'!O25&gt;Vypocty!$U$10, Vypocty!$V$10*Vypocty!$J$4, IF('Mixing Kits'!O25&gt;Vypocty!$U$9, Vypocty!$V$9*Vypocty!$J$4, IF('Mixing Kits'!O25&gt;0, Vypocty!$J$4, 0)))</f>
        <v>0</v>
      </c>
      <c r="P25" s="26">
        <f>IF('Mixing Kits'!P25&gt;Vypocty!$U$10, Vypocty!$V$10*Vypocty!$J$5, IF('Mixing Kits'!P25&gt;Vypocty!$U$9, Vypocty!$V$9*Vypocty!$J$5, IF('Mixing Kits'!P25&gt;0, Vypocty!$J$5, 0)))</f>
        <v>0</v>
      </c>
      <c r="Q25" s="26">
        <f>IF('Mixing Kits'!Q25&gt;Vypocty!$U$10, Vypocty!$V$10*Vypocty!$J$6, IF('Mixing Kits'!Q25&gt;Vypocty!$U$9, Vypocty!$V$9*Vypocty!$J$6, IF('Mixing Kits'!Q25&gt;0, Vypocty!$J$6, 0)))</f>
        <v>0</v>
      </c>
      <c r="R25" s="26">
        <f>IF('Mixing Kits'!R25&gt;Vypocty!$U$10, Vypocty!$V$10*Vypocty!$J$6, IF('Mixing Kits'!R25&gt;Vypocty!$U$9, Vypocty!$V$9*Vypocty!$J$6, IF('Mixing Kits'!R25&gt;0, Vypocty!$J$6, 0)))</f>
        <v>0</v>
      </c>
      <c r="S25" s="26">
        <f>IF('Mixing Kits'!S25&gt;Vypocty!$U$10, Vypocty!$V$10*Vypocty!$J$7, IF('Mixing Kits'!S25&gt;Vypocty!$U$9, Vypocty!$V$9*Vypocty!$J$7, IF('Mixing Kits'!S25&gt;0, Vypocty!$J$7, 0)))</f>
        <v>0</v>
      </c>
      <c r="T25" s="26">
        <f>IF('Mixing Kits'!T25&gt;Vypocty!$U$10, Vypocty!$V$10*Vypocty!$H$7, IF('Mixing Kits'!T25&gt;Vypocty!$U$9, Vypocty!$V$9*Vypocty!$H$7, IF('Mixing Kits'!T25&gt;0, Vypocty!$H$7, 0)))</f>
        <v>0</v>
      </c>
    </row>
    <row r="26" spans="1:20" x14ac:dyDescent="0.25">
      <c r="A26" s="25">
        <v>15</v>
      </c>
      <c r="B26" s="25">
        <f>IF('Mixing Kits'!B26&gt;Vypocty!$U$10, Vypocty!$V$10*Vypocty!$F$4, IF('Mixing Kits'!B26&gt;Vypocty!$U$9, Vypocty!$V$9*Vypocty!$F$4, IF('Mixing Kits'!B26&gt;0, Vypocty!$F$4, 0)))</f>
        <v>0</v>
      </c>
      <c r="C26" s="25">
        <f>IF('Mixing Kits'!C26&gt;Vypocty!$U$10, Vypocty!$V$10*Vypocty!$F$5, IF('Mixing Kits'!C26&gt;Vypocty!$U$9, Vypocty!$V$9*Vypocty!$F$5, IF('Mixing Kits'!C26&gt;0, Vypocty!$F$5, 0)))</f>
        <v>0</v>
      </c>
      <c r="D26" s="25">
        <f>IF('Mixing Kits'!D26&gt;Vypocty!$U$10, Vypocty!$V$10*Vypocty!$F$6, IF('Mixing Kits'!D26&gt;Vypocty!$U$9, Vypocty!$V$9*Vypocty!$F$6, IF('Mixing Kits'!D26&gt;0, Vypocty!$F$6, 0)))</f>
        <v>0</v>
      </c>
      <c r="E26" s="26">
        <f>IF('Mixing Kits'!E26&gt;Vypocty!$U$10, Vypocty!$V$10*Vypocty!$H$4, IF('Mixing Kits'!E26&gt;Vypocty!$U$9, Vypocty!$V$9*Vypocty!$H$4, IF('Mixing Kits'!E26&gt;0, Vypocty!$H$4, 0)))</f>
        <v>0</v>
      </c>
      <c r="F26" s="26">
        <f>IF('Mixing Kits'!F26&gt;Vypocty!$U$10, Vypocty!$V$10*Vypocty!$H$4, IF('Mixing Kits'!F26&gt;Vypocty!$U$9, Vypocty!$V$9*Vypocty!$H$4, IF('Mixing Kits'!F26&gt;0, Vypocty!$H$4, 0)))</f>
        <v>0</v>
      </c>
      <c r="G26" s="26">
        <f>IF('Mixing Kits'!G26&gt;Vypocty!$U$10, Vypocty!$V$10*Vypocty!$H$6, IF('Mixing Kits'!G26&gt;Vypocty!$U$9, Vypocty!$V$9*Vypocty!$H$6, IF('Mixing Kits'!G26&gt;0, Vypocty!$H$6, 0)))</f>
        <v>0</v>
      </c>
      <c r="H26" s="26">
        <f>IF('Mixing Kits'!H26&gt;Vypocty!$U$10, Vypocty!$V$10*Vypocty!$H$5, IF('Mixing Kits'!H26&gt;Vypocty!$U$9, Vypocty!$V$9*Vypocty!$H$5, IF('Mixing Kits'!H26&gt;0, Vypocty!$H$5, 0)))</f>
        <v>0</v>
      </c>
      <c r="I26" s="26">
        <f>IF('Mixing Kits'!I26&gt;Vypocty!$U$10, Vypocty!$V$10*Vypocty!$H$5, IF('Mixing Kits'!I26&gt;Vypocty!$U$9, Vypocty!$V$9*Vypocty!$H$5, IF('Mixing Kits'!I26&gt;0, Vypocty!$H$5, 0)))</f>
        <v>0</v>
      </c>
      <c r="J26" s="26">
        <f>IF('Mixing Kits'!J26&gt;Vypocty!$U$12, Vypocty!$V$12*Vypocty!$F$8,  IF('Mixing Kits'!J26&gt;0, Vypocty!$F$8, 0))</f>
        <v>0</v>
      </c>
      <c r="K26" s="26">
        <f>IF('Mixing Kits'!K26&gt;Vypocty!$U$12, Vypocty!$V$12*Vypocty!$F$8,  IF('Mixing Kits'!K26&gt;0, Vypocty!$F$8, 0))</f>
        <v>0</v>
      </c>
      <c r="L26" s="26">
        <f>IF('Mixing Kits'!L26&gt;Vypocty!$U$10, Vypocty!$V$10*Vypocty!$H$8, IF('Mixing Kits'!L26&gt;Vypocty!$U$9, Vypocty!$V$9*Vypocty!$H$8, IF('Mixing Kits'!L26&gt;0, Vypocty!$H$8, 0)))</f>
        <v>0</v>
      </c>
      <c r="M26" s="26">
        <f>IF('Mixing Kits'!M26&gt;0, Vypocty!$F$7, 0)</f>
        <v>0</v>
      </c>
      <c r="N26" s="26">
        <f>IF('Mixing Kits'!N26&gt;Vypocty!$U$10, Vypocty!$V$10*Vypocty!$J$4, IF('Mixing Kits'!N26&gt;Vypocty!$U$9, Vypocty!$V$9*Vypocty!$J$4, IF('Mixing Kits'!N26&gt;0, Vypocty!$J$4, 0)))</f>
        <v>0</v>
      </c>
      <c r="O26" s="26">
        <f>IF('Mixing Kits'!O26&gt;Vypocty!$U$10, Vypocty!$V$10*Vypocty!$J$4, IF('Mixing Kits'!O26&gt;Vypocty!$U$9, Vypocty!$V$9*Vypocty!$J$4, IF('Mixing Kits'!O26&gt;0, Vypocty!$J$4, 0)))</f>
        <v>0</v>
      </c>
      <c r="P26" s="26">
        <f>IF('Mixing Kits'!P26&gt;Vypocty!$U$10, Vypocty!$V$10*Vypocty!$J$5, IF('Mixing Kits'!P26&gt;Vypocty!$U$9, Vypocty!$V$9*Vypocty!$J$5, IF('Mixing Kits'!P26&gt;0, Vypocty!$J$5, 0)))</f>
        <v>0</v>
      </c>
      <c r="Q26" s="26">
        <f>IF('Mixing Kits'!Q26&gt;Vypocty!$U$10, Vypocty!$V$10*Vypocty!$J$6, IF('Mixing Kits'!Q26&gt;Vypocty!$U$9, Vypocty!$V$9*Vypocty!$J$6, IF('Mixing Kits'!Q26&gt;0, Vypocty!$J$6, 0)))</f>
        <v>0</v>
      </c>
      <c r="R26" s="26">
        <f>IF('Mixing Kits'!R26&gt;Vypocty!$U$10, Vypocty!$V$10*Vypocty!$J$6, IF('Mixing Kits'!R26&gt;Vypocty!$U$9, Vypocty!$V$9*Vypocty!$J$6, IF('Mixing Kits'!R26&gt;0, Vypocty!$J$6, 0)))</f>
        <v>0</v>
      </c>
      <c r="S26" s="26">
        <f>IF('Mixing Kits'!S26&gt;Vypocty!$U$10, Vypocty!$V$10*Vypocty!$J$7, IF('Mixing Kits'!S26&gt;Vypocty!$U$9, Vypocty!$V$9*Vypocty!$J$7, IF('Mixing Kits'!S26&gt;0, Vypocty!$J$7, 0)))</f>
        <v>0</v>
      </c>
      <c r="T26" s="26">
        <f>IF('Mixing Kits'!T26&gt;Vypocty!$U$10, Vypocty!$V$10*Vypocty!$H$7, IF('Mixing Kits'!T26&gt;Vypocty!$U$9, Vypocty!$V$9*Vypocty!$H$7, IF('Mixing Kits'!T26&gt;0, Vypocty!$H$7, 0)))</f>
        <v>0</v>
      </c>
    </row>
    <row r="27" spans="1:20" x14ac:dyDescent="0.25">
      <c r="A27" s="25">
        <v>16</v>
      </c>
      <c r="B27" s="25">
        <f>IF('Mixing Kits'!B27&gt;Vypocty!$U$10, Vypocty!$V$10*Vypocty!$F$4, IF('Mixing Kits'!B27&gt;Vypocty!$U$9, Vypocty!$V$9*Vypocty!$F$4, IF('Mixing Kits'!B27&gt;0, Vypocty!$F$4, 0)))</f>
        <v>0</v>
      </c>
      <c r="C27" s="25">
        <f>IF('Mixing Kits'!C27&gt;Vypocty!$U$10, Vypocty!$V$10*Vypocty!$F$5, IF('Mixing Kits'!C27&gt;Vypocty!$U$9, Vypocty!$V$9*Vypocty!$F$5, IF('Mixing Kits'!C27&gt;0, Vypocty!$F$5, 0)))</f>
        <v>0</v>
      </c>
      <c r="D27" s="25">
        <f>IF('Mixing Kits'!D27&gt;Vypocty!$U$10, Vypocty!$V$10*Vypocty!$F$6, IF('Mixing Kits'!D27&gt;Vypocty!$U$9, Vypocty!$V$9*Vypocty!$F$6, IF('Mixing Kits'!D27&gt;0, Vypocty!$F$6, 0)))</f>
        <v>0</v>
      </c>
      <c r="E27" s="26">
        <f>IF('Mixing Kits'!E27&gt;Vypocty!$U$10, Vypocty!$V$10*Vypocty!$H$4, IF('Mixing Kits'!E27&gt;Vypocty!$U$9, Vypocty!$V$9*Vypocty!$H$4, IF('Mixing Kits'!E27&gt;0, Vypocty!$H$4, 0)))</f>
        <v>0</v>
      </c>
      <c r="F27" s="26">
        <f>IF('Mixing Kits'!F27&gt;Vypocty!$U$10, Vypocty!$V$10*Vypocty!$H$4, IF('Mixing Kits'!F27&gt;Vypocty!$U$9, Vypocty!$V$9*Vypocty!$H$4, IF('Mixing Kits'!F27&gt;0, Vypocty!$H$4, 0)))</f>
        <v>0</v>
      </c>
      <c r="G27" s="26">
        <f>IF('Mixing Kits'!G27&gt;Vypocty!$U$10, Vypocty!$V$10*Vypocty!$H$6, IF('Mixing Kits'!G27&gt;Vypocty!$U$9, Vypocty!$V$9*Vypocty!$H$6, IF('Mixing Kits'!G27&gt;0, Vypocty!$H$6, 0)))</f>
        <v>0</v>
      </c>
      <c r="H27" s="26">
        <f>IF('Mixing Kits'!H27&gt;Vypocty!$U$10, Vypocty!$V$10*Vypocty!$H$5, IF('Mixing Kits'!H27&gt;Vypocty!$U$9, Vypocty!$V$9*Vypocty!$H$5, IF('Mixing Kits'!H27&gt;0, Vypocty!$H$5, 0)))</f>
        <v>0</v>
      </c>
      <c r="I27" s="26">
        <f>IF('Mixing Kits'!I27&gt;Vypocty!$U$10, Vypocty!$V$10*Vypocty!$H$5, IF('Mixing Kits'!I27&gt;Vypocty!$U$9, Vypocty!$V$9*Vypocty!$H$5, IF('Mixing Kits'!I27&gt;0, Vypocty!$H$5, 0)))</f>
        <v>0</v>
      </c>
      <c r="J27" s="26">
        <f>IF('Mixing Kits'!J27&gt;Vypocty!$U$12, Vypocty!$V$12*Vypocty!$F$8,  IF('Mixing Kits'!J27&gt;0, Vypocty!$F$8, 0))</f>
        <v>0</v>
      </c>
      <c r="K27" s="26">
        <f>IF('Mixing Kits'!K27&gt;Vypocty!$U$12, Vypocty!$V$12*Vypocty!$F$8,  IF('Mixing Kits'!K27&gt;0, Vypocty!$F$8, 0))</f>
        <v>0</v>
      </c>
      <c r="L27" s="26">
        <f>IF('Mixing Kits'!L27&gt;Vypocty!$U$10, Vypocty!$V$10*Vypocty!$H$8, IF('Mixing Kits'!L27&gt;Vypocty!$U$9, Vypocty!$V$9*Vypocty!$H$8, IF('Mixing Kits'!L27&gt;0, Vypocty!$H$8, 0)))</f>
        <v>0</v>
      </c>
      <c r="M27" s="26">
        <f>IF('Mixing Kits'!M27&gt;0, Vypocty!$F$7, 0)</f>
        <v>0</v>
      </c>
      <c r="N27" s="26">
        <f>IF('Mixing Kits'!N27&gt;Vypocty!$U$10, Vypocty!$V$10*Vypocty!$J$4, IF('Mixing Kits'!N27&gt;Vypocty!$U$9, Vypocty!$V$9*Vypocty!$J$4, IF('Mixing Kits'!N27&gt;0, Vypocty!$J$4, 0)))</f>
        <v>0</v>
      </c>
      <c r="O27" s="26">
        <f>IF('Mixing Kits'!O27&gt;Vypocty!$U$10, Vypocty!$V$10*Vypocty!$J$4, IF('Mixing Kits'!O27&gt;Vypocty!$U$9, Vypocty!$V$9*Vypocty!$J$4, IF('Mixing Kits'!O27&gt;0, Vypocty!$J$4, 0)))</f>
        <v>0</v>
      </c>
      <c r="P27" s="26">
        <f>IF('Mixing Kits'!P27&gt;Vypocty!$U$10, Vypocty!$V$10*Vypocty!$J$5, IF('Mixing Kits'!P27&gt;Vypocty!$U$9, Vypocty!$V$9*Vypocty!$J$5, IF('Mixing Kits'!P27&gt;0, Vypocty!$J$5, 0)))</f>
        <v>0</v>
      </c>
      <c r="Q27" s="26">
        <f>IF('Mixing Kits'!Q27&gt;Vypocty!$U$10, Vypocty!$V$10*Vypocty!$J$6, IF('Mixing Kits'!Q27&gt;Vypocty!$U$9, Vypocty!$V$9*Vypocty!$J$6, IF('Mixing Kits'!Q27&gt;0, Vypocty!$J$6, 0)))</f>
        <v>0</v>
      </c>
      <c r="R27" s="26">
        <f>IF('Mixing Kits'!R27&gt;Vypocty!$U$10, Vypocty!$V$10*Vypocty!$J$6, IF('Mixing Kits'!R27&gt;Vypocty!$U$9, Vypocty!$V$9*Vypocty!$J$6, IF('Mixing Kits'!R27&gt;0, Vypocty!$J$6, 0)))</f>
        <v>0</v>
      </c>
      <c r="S27" s="26">
        <f>IF('Mixing Kits'!S27&gt;Vypocty!$U$10, Vypocty!$V$10*Vypocty!$J$7, IF('Mixing Kits'!S27&gt;Vypocty!$U$9, Vypocty!$V$9*Vypocty!$J$7, IF('Mixing Kits'!S27&gt;0, Vypocty!$J$7, 0)))</f>
        <v>0</v>
      </c>
      <c r="T27" s="26">
        <f>IF('Mixing Kits'!T27&gt;Vypocty!$U$10, Vypocty!$V$10*Vypocty!$H$7, IF('Mixing Kits'!T27&gt;Vypocty!$U$9, Vypocty!$V$9*Vypocty!$H$7, IF('Mixing Kits'!T27&gt;0, Vypocty!$H$7, 0)))</f>
        <v>0</v>
      </c>
    </row>
    <row r="28" spans="1:20" x14ac:dyDescent="0.25">
      <c r="A28" s="25">
        <v>17</v>
      </c>
      <c r="B28" s="25">
        <f>IF('Mixing Kits'!B28&gt;Vypocty!$U$10, Vypocty!$V$10*Vypocty!$F$4, IF('Mixing Kits'!B28&gt;Vypocty!$U$9, Vypocty!$V$9*Vypocty!$F$4, IF('Mixing Kits'!B28&gt;0, Vypocty!$F$4, 0)))</f>
        <v>0</v>
      </c>
      <c r="C28" s="25">
        <f>IF('Mixing Kits'!C28&gt;Vypocty!$U$10, Vypocty!$V$10*Vypocty!$F$5, IF('Mixing Kits'!C28&gt;Vypocty!$U$9, Vypocty!$V$9*Vypocty!$F$5, IF('Mixing Kits'!C28&gt;0, Vypocty!$F$5, 0)))</f>
        <v>0</v>
      </c>
      <c r="D28" s="25">
        <f>IF('Mixing Kits'!D28&gt;Vypocty!$U$10, Vypocty!$V$10*Vypocty!$F$6, IF('Mixing Kits'!D28&gt;Vypocty!$U$9, Vypocty!$V$9*Vypocty!$F$6, IF('Mixing Kits'!D28&gt;0, Vypocty!$F$6, 0)))</f>
        <v>0</v>
      </c>
      <c r="E28" s="26">
        <f>IF('Mixing Kits'!E28&gt;Vypocty!$U$10, Vypocty!$V$10*Vypocty!$H$4, IF('Mixing Kits'!E28&gt;Vypocty!$U$9, Vypocty!$V$9*Vypocty!$H$4, IF('Mixing Kits'!E28&gt;0, Vypocty!$H$4, 0)))</f>
        <v>0</v>
      </c>
      <c r="F28" s="26">
        <f>IF('Mixing Kits'!F28&gt;Vypocty!$U$10, Vypocty!$V$10*Vypocty!$H$4, IF('Mixing Kits'!F28&gt;Vypocty!$U$9, Vypocty!$V$9*Vypocty!$H$4, IF('Mixing Kits'!F28&gt;0, Vypocty!$H$4, 0)))</f>
        <v>0</v>
      </c>
      <c r="G28" s="26">
        <f>IF('Mixing Kits'!G28&gt;Vypocty!$U$10, Vypocty!$V$10*Vypocty!$H$6, IF('Mixing Kits'!G28&gt;Vypocty!$U$9, Vypocty!$V$9*Vypocty!$H$6, IF('Mixing Kits'!G28&gt;0, Vypocty!$H$6, 0)))</f>
        <v>0</v>
      </c>
      <c r="H28" s="26">
        <f>IF('Mixing Kits'!H28&gt;Vypocty!$U$10, Vypocty!$V$10*Vypocty!$H$5, IF('Mixing Kits'!H28&gt;Vypocty!$U$9, Vypocty!$V$9*Vypocty!$H$5, IF('Mixing Kits'!H28&gt;0, Vypocty!$H$5, 0)))</f>
        <v>0</v>
      </c>
      <c r="I28" s="26">
        <f>IF('Mixing Kits'!I28&gt;Vypocty!$U$10, Vypocty!$V$10*Vypocty!$H$5, IF('Mixing Kits'!I28&gt;Vypocty!$U$9, Vypocty!$V$9*Vypocty!$H$5, IF('Mixing Kits'!I28&gt;0, Vypocty!$H$5, 0)))</f>
        <v>0</v>
      </c>
      <c r="J28" s="26">
        <f>IF('Mixing Kits'!J28&gt;Vypocty!$U$12, Vypocty!$V$12*Vypocty!$F$8,  IF('Mixing Kits'!J28&gt;0, Vypocty!$F$8, 0))</f>
        <v>0</v>
      </c>
      <c r="K28" s="26">
        <f>IF('Mixing Kits'!K28&gt;Vypocty!$U$12, Vypocty!$V$12*Vypocty!$F$8,  IF('Mixing Kits'!K28&gt;0, Vypocty!$F$8, 0))</f>
        <v>0</v>
      </c>
      <c r="L28" s="26">
        <f>IF('Mixing Kits'!L28&gt;Vypocty!$U$10, Vypocty!$V$10*Vypocty!$H$8, IF('Mixing Kits'!L28&gt;Vypocty!$U$9, Vypocty!$V$9*Vypocty!$H$8, IF('Mixing Kits'!L28&gt;0, Vypocty!$H$8, 0)))</f>
        <v>0</v>
      </c>
      <c r="M28" s="26">
        <f>IF('Mixing Kits'!M28&gt;0, Vypocty!$F$7, 0)</f>
        <v>0</v>
      </c>
      <c r="N28" s="26">
        <f>IF('Mixing Kits'!N28&gt;Vypocty!$U$10, Vypocty!$V$10*Vypocty!$J$4, IF('Mixing Kits'!N28&gt;Vypocty!$U$9, Vypocty!$V$9*Vypocty!$J$4, IF('Mixing Kits'!N28&gt;0, Vypocty!$J$4, 0)))</f>
        <v>0</v>
      </c>
      <c r="O28" s="26">
        <f>IF('Mixing Kits'!O28&gt;Vypocty!$U$10, Vypocty!$V$10*Vypocty!$J$4, IF('Mixing Kits'!O28&gt;Vypocty!$U$9, Vypocty!$V$9*Vypocty!$J$4, IF('Mixing Kits'!O28&gt;0, Vypocty!$J$4, 0)))</f>
        <v>0</v>
      </c>
      <c r="P28" s="26">
        <f>IF('Mixing Kits'!P28&gt;Vypocty!$U$10, Vypocty!$V$10*Vypocty!$J$5, IF('Mixing Kits'!P28&gt;Vypocty!$U$9, Vypocty!$V$9*Vypocty!$J$5, IF('Mixing Kits'!P28&gt;0, Vypocty!$J$5, 0)))</f>
        <v>0</v>
      </c>
      <c r="Q28" s="26">
        <f>IF('Mixing Kits'!Q28&gt;Vypocty!$U$10, Vypocty!$V$10*Vypocty!$J$6, IF('Mixing Kits'!Q28&gt;Vypocty!$U$9, Vypocty!$V$9*Vypocty!$J$6, IF('Mixing Kits'!Q28&gt;0, Vypocty!$J$6, 0)))</f>
        <v>0</v>
      </c>
      <c r="R28" s="26">
        <f>IF('Mixing Kits'!R28&gt;Vypocty!$U$10, Vypocty!$V$10*Vypocty!$J$6, IF('Mixing Kits'!R28&gt;Vypocty!$U$9, Vypocty!$V$9*Vypocty!$J$6, IF('Mixing Kits'!R28&gt;0, Vypocty!$J$6, 0)))</f>
        <v>0</v>
      </c>
      <c r="S28" s="26">
        <f>IF('Mixing Kits'!S28&gt;Vypocty!$U$10, Vypocty!$V$10*Vypocty!$J$7, IF('Mixing Kits'!S28&gt;Vypocty!$U$9, Vypocty!$V$9*Vypocty!$J$7, IF('Mixing Kits'!S28&gt;0, Vypocty!$J$7, 0)))</f>
        <v>0</v>
      </c>
      <c r="T28" s="26">
        <f>IF('Mixing Kits'!T28&gt;Vypocty!$U$10, Vypocty!$V$10*Vypocty!$H$7, IF('Mixing Kits'!T28&gt;Vypocty!$U$9, Vypocty!$V$9*Vypocty!$H$7, IF('Mixing Kits'!T28&gt;0, Vypocty!$H$7, 0)))</f>
        <v>0</v>
      </c>
    </row>
    <row r="29" spans="1:20" x14ac:dyDescent="0.25">
      <c r="A29" s="25">
        <v>18</v>
      </c>
      <c r="B29" s="25">
        <f>IF('Mixing Kits'!B29&gt;Vypocty!$U$10, Vypocty!$V$10*Vypocty!$F$4, IF('Mixing Kits'!B29&gt;Vypocty!$U$9, Vypocty!$V$9*Vypocty!$F$4, IF('Mixing Kits'!B29&gt;0, Vypocty!$F$4, 0)))</f>
        <v>0</v>
      </c>
      <c r="C29" s="25">
        <f>IF('Mixing Kits'!C29&gt;Vypocty!$U$10, Vypocty!$V$10*Vypocty!$F$5, IF('Mixing Kits'!C29&gt;Vypocty!$U$9, Vypocty!$V$9*Vypocty!$F$5, IF('Mixing Kits'!C29&gt;0, Vypocty!$F$5, 0)))</f>
        <v>0</v>
      </c>
      <c r="D29" s="25">
        <f>IF('Mixing Kits'!D29&gt;Vypocty!$U$10, Vypocty!$V$10*Vypocty!$F$6, IF('Mixing Kits'!D29&gt;Vypocty!$U$9, Vypocty!$V$9*Vypocty!$F$6, IF('Mixing Kits'!D29&gt;0, Vypocty!$F$6, 0)))</f>
        <v>0</v>
      </c>
      <c r="E29" s="26">
        <f>IF('Mixing Kits'!E29&gt;Vypocty!$U$10, Vypocty!$V$10*Vypocty!$H$4, IF('Mixing Kits'!E29&gt;Vypocty!$U$9, Vypocty!$V$9*Vypocty!$H$4, IF('Mixing Kits'!E29&gt;0, Vypocty!$H$4, 0)))</f>
        <v>0</v>
      </c>
      <c r="F29" s="26">
        <f>IF('Mixing Kits'!F29&gt;Vypocty!$U$10, Vypocty!$V$10*Vypocty!$H$4, IF('Mixing Kits'!F29&gt;Vypocty!$U$9, Vypocty!$V$9*Vypocty!$H$4, IF('Mixing Kits'!F29&gt;0, Vypocty!$H$4, 0)))</f>
        <v>0</v>
      </c>
      <c r="G29" s="26">
        <f>IF('Mixing Kits'!G29&gt;Vypocty!$U$10, Vypocty!$V$10*Vypocty!$H$6, IF('Mixing Kits'!G29&gt;Vypocty!$U$9, Vypocty!$V$9*Vypocty!$H$6, IF('Mixing Kits'!G29&gt;0, Vypocty!$H$6, 0)))</f>
        <v>0</v>
      </c>
      <c r="H29" s="26">
        <f>IF('Mixing Kits'!H29&gt;Vypocty!$U$10, Vypocty!$V$10*Vypocty!$H$5, IF('Mixing Kits'!H29&gt;Vypocty!$U$9, Vypocty!$V$9*Vypocty!$H$5, IF('Mixing Kits'!H29&gt;0, Vypocty!$H$5, 0)))</f>
        <v>0</v>
      </c>
      <c r="I29" s="26">
        <f>IF('Mixing Kits'!I29&gt;Vypocty!$U$10, Vypocty!$V$10*Vypocty!$H$5, IF('Mixing Kits'!I29&gt;Vypocty!$U$9, Vypocty!$V$9*Vypocty!$H$5, IF('Mixing Kits'!I29&gt;0, Vypocty!$H$5, 0)))</f>
        <v>0</v>
      </c>
      <c r="J29" s="26">
        <f>IF('Mixing Kits'!J29&gt;Vypocty!$U$12, Vypocty!$V$12*Vypocty!$F$8,  IF('Mixing Kits'!J29&gt;0, Vypocty!$F$8, 0))</f>
        <v>0</v>
      </c>
      <c r="K29" s="26">
        <f>IF('Mixing Kits'!K29&gt;Vypocty!$U$12, Vypocty!$V$12*Vypocty!$F$8,  IF('Mixing Kits'!K29&gt;0, Vypocty!$F$8, 0))</f>
        <v>0</v>
      </c>
      <c r="L29" s="26">
        <f>IF('Mixing Kits'!L29&gt;Vypocty!$U$10, Vypocty!$V$10*Vypocty!$H$8, IF('Mixing Kits'!L29&gt;Vypocty!$U$9, Vypocty!$V$9*Vypocty!$H$8, IF('Mixing Kits'!L29&gt;0, Vypocty!$H$8, 0)))</f>
        <v>0</v>
      </c>
      <c r="M29" s="26">
        <f>IF('Mixing Kits'!M29&gt;0, Vypocty!$F$7, 0)</f>
        <v>0</v>
      </c>
      <c r="N29" s="26">
        <f>IF('Mixing Kits'!N29&gt;Vypocty!$U$10, Vypocty!$V$10*Vypocty!$J$4, IF('Mixing Kits'!N29&gt;Vypocty!$U$9, Vypocty!$V$9*Vypocty!$J$4, IF('Mixing Kits'!N29&gt;0, Vypocty!$J$4, 0)))</f>
        <v>0</v>
      </c>
      <c r="O29" s="26">
        <f>IF('Mixing Kits'!O29&gt;Vypocty!$U$10, Vypocty!$V$10*Vypocty!$J$4, IF('Mixing Kits'!O29&gt;Vypocty!$U$9, Vypocty!$V$9*Vypocty!$J$4, IF('Mixing Kits'!O29&gt;0, Vypocty!$J$4, 0)))</f>
        <v>0</v>
      </c>
      <c r="P29" s="26">
        <f>IF('Mixing Kits'!P29&gt;Vypocty!$U$10, Vypocty!$V$10*Vypocty!$J$5, IF('Mixing Kits'!P29&gt;Vypocty!$U$9, Vypocty!$V$9*Vypocty!$J$5, IF('Mixing Kits'!P29&gt;0, Vypocty!$J$5, 0)))</f>
        <v>0</v>
      </c>
      <c r="Q29" s="26">
        <f>IF('Mixing Kits'!Q29&gt;Vypocty!$U$10, Vypocty!$V$10*Vypocty!$J$6, IF('Mixing Kits'!Q29&gt;Vypocty!$U$9, Vypocty!$V$9*Vypocty!$J$6, IF('Mixing Kits'!Q29&gt;0, Vypocty!$J$6, 0)))</f>
        <v>0</v>
      </c>
      <c r="R29" s="26">
        <f>IF('Mixing Kits'!R29&gt;Vypocty!$U$10, Vypocty!$V$10*Vypocty!$J$6, IF('Mixing Kits'!R29&gt;Vypocty!$U$9, Vypocty!$V$9*Vypocty!$J$6, IF('Mixing Kits'!R29&gt;0, Vypocty!$J$6, 0)))</f>
        <v>0</v>
      </c>
      <c r="S29" s="26">
        <f>IF('Mixing Kits'!S29&gt;Vypocty!$U$10, Vypocty!$V$10*Vypocty!$J$7, IF('Mixing Kits'!S29&gt;Vypocty!$U$9, Vypocty!$V$9*Vypocty!$J$7, IF('Mixing Kits'!S29&gt;0, Vypocty!$J$7, 0)))</f>
        <v>0</v>
      </c>
      <c r="T29" s="26">
        <f>IF('Mixing Kits'!T29&gt;Vypocty!$U$10, Vypocty!$V$10*Vypocty!$H$7, IF('Mixing Kits'!T29&gt;Vypocty!$U$9, Vypocty!$V$9*Vypocty!$H$7, IF('Mixing Kits'!T29&gt;0, Vypocty!$H$7, 0)))</f>
        <v>0</v>
      </c>
    </row>
    <row r="30" spans="1:20" x14ac:dyDescent="0.25">
      <c r="A30" s="25">
        <v>19</v>
      </c>
      <c r="B30" s="25">
        <f>IF('Mixing Kits'!B30&gt;Vypocty!$U$10, Vypocty!$V$10*Vypocty!$F$4, IF('Mixing Kits'!B30&gt;Vypocty!$U$9, Vypocty!$V$9*Vypocty!$F$4, IF('Mixing Kits'!B30&gt;0, Vypocty!$F$4, 0)))</f>
        <v>0</v>
      </c>
      <c r="C30" s="25">
        <f>IF('Mixing Kits'!C30&gt;Vypocty!$U$10, Vypocty!$V$10*Vypocty!$F$5, IF('Mixing Kits'!C30&gt;Vypocty!$U$9, Vypocty!$V$9*Vypocty!$F$5, IF('Mixing Kits'!C30&gt;0, Vypocty!$F$5, 0)))</f>
        <v>0</v>
      </c>
      <c r="D30" s="25">
        <f>IF('Mixing Kits'!D30&gt;Vypocty!$U$10, Vypocty!$V$10*Vypocty!$F$6, IF('Mixing Kits'!D30&gt;Vypocty!$U$9, Vypocty!$V$9*Vypocty!$F$6, IF('Mixing Kits'!D30&gt;0, Vypocty!$F$6, 0)))</f>
        <v>0</v>
      </c>
      <c r="E30" s="26">
        <f>IF('Mixing Kits'!E30&gt;Vypocty!$U$10, Vypocty!$V$10*Vypocty!$H$4, IF('Mixing Kits'!E30&gt;Vypocty!$U$9, Vypocty!$V$9*Vypocty!$H$4, IF('Mixing Kits'!E30&gt;0, Vypocty!$H$4, 0)))</f>
        <v>0</v>
      </c>
      <c r="F30" s="26">
        <f>IF('Mixing Kits'!F30&gt;Vypocty!$U$10, Vypocty!$V$10*Vypocty!$H$4, IF('Mixing Kits'!F30&gt;Vypocty!$U$9, Vypocty!$V$9*Vypocty!$H$4, IF('Mixing Kits'!F30&gt;0, Vypocty!$H$4, 0)))</f>
        <v>0</v>
      </c>
      <c r="G30" s="26">
        <f>IF('Mixing Kits'!G30&gt;Vypocty!$U$10, Vypocty!$V$10*Vypocty!$H$6, IF('Mixing Kits'!G30&gt;Vypocty!$U$9, Vypocty!$V$9*Vypocty!$H$6, IF('Mixing Kits'!G30&gt;0, Vypocty!$H$6, 0)))</f>
        <v>0</v>
      </c>
      <c r="H30" s="26">
        <f>IF('Mixing Kits'!H30&gt;Vypocty!$U$10, Vypocty!$V$10*Vypocty!$H$5, IF('Mixing Kits'!H30&gt;Vypocty!$U$9, Vypocty!$V$9*Vypocty!$H$5, IF('Mixing Kits'!H30&gt;0, Vypocty!$H$5, 0)))</f>
        <v>0</v>
      </c>
      <c r="I30" s="26">
        <f>IF('Mixing Kits'!I30&gt;Vypocty!$U$10, Vypocty!$V$10*Vypocty!$H$5, IF('Mixing Kits'!I30&gt;Vypocty!$U$9, Vypocty!$V$9*Vypocty!$H$5, IF('Mixing Kits'!I30&gt;0, Vypocty!$H$5, 0)))</f>
        <v>0</v>
      </c>
      <c r="J30" s="26">
        <f>IF('Mixing Kits'!J30&gt;Vypocty!$U$12, Vypocty!$V$12*Vypocty!$F$8,  IF('Mixing Kits'!J30&gt;0, Vypocty!$F$8, 0))</f>
        <v>0</v>
      </c>
      <c r="K30" s="26">
        <f>IF('Mixing Kits'!K30&gt;Vypocty!$U$12, Vypocty!$V$12*Vypocty!$F$8,  IF('Mixing Kits'!K30&gt;0, Vypocty!$F$8, 0))</f>
        <v>0</v>
      </c>
      <c r="L30" s="26">
        <f>IF('Mixing Kits'!L30&gt;Vypocty!$U$10, Vypocty!$V$10*Vypocty!$H$8, IF('Mixing Kits'!L30&gt;Vypocty!$U$9, Vypocty!$V$9*Vypocty!$H$8, IF('Mixing Kits'!L30&gt;0, Vypocty!$H$8, 0)))</f>
        <v>0</v>
      </c>
      <c r="M30" s="26">
        <f>IF('Mixing Kits'!M30&gt;0, Vypocty!$F$7, 0)</f>
        <v>0</v>
      </c>
      <c r="N30" s="26">
        <f>IF('Mixing Kits'!N30&gt;Vypocty!$U$10, Vypocty!$V$10*Vypocty!$J$4, IF('Mixing Kits'!N30&gt;Vypocty!$U$9, Vypocty!$V$9*Vypocty!$J$4, IF('Mixing Kits'!N30&gt;0, Vypocty!$J$4, 0)))</f>
        <v>0</v>
      </c>
      <c r="O30" s="26">
        <f>IF('Mixing Kits'!O30&gt;Vypocty!$U$10, Vypocty!$V$10*Vypocty!$J$4, IF('Mixing Kits'!O30&gt;Vypocty!$U$9, Vypocty!$V$9*Vypocty!$J$4, IF('Mixing Kits'!O30&gt;0, Vypocty!$J$4, 0)))</f>
        <v>0</v>
      </c>
      <c r="P30" s="26">
        <f>IF('Mixing Kits'!P30&gt;Vypocty!$U$10, Vypocty!$V$10*Vypocty!$J$5, IF('Mixing Kits'!P30&gt;Vypocty!$U$9, Vypocty!$V$9*Vypocty!$J$5, IF('Mixing Kits'!P30&gt;0, Vypocty!$J$5, 0)))</f>
        <v>0</v>
      </c>
      <c r="Q30" s="26">
        <f>IF('Mixing Kits'!Q30&gt;Vypocty!$U$10, Vypocty!$V$10*Vypocty!$J$6, IF('Mixing Kits'!Q30&gt;Vypocty!$U$9, Vypocty!$V$9*Vypocty!$J$6, IF('Mixing Kits'!Q30&gt;0, Vypocty!$J$6, 0)))</f>
        <v>0</v>
      </c>
      <c r="R30" s="26">
        <f>IF('Mixing Kits'!R30&gt;Vypocty!$U$10, Vypocty!$V$10*Vypocty!$J$6, IF('Mixing Kits'!R30&gt;Vypocty!$U$9, Vypocty!$V$9*Vypocty!$J$6, IF('Mixing Kits'!R30&gt;0, Vypocty!$J$6, 0)))</f>
        <v>0</v>
      </c>
      <c r="S30" s="26">
        <f>IF('Mixing Kits'!S30&gt;Vypocty!$U$10, Vypocty!$V$10*Vypocty!$J$7, IF('Mixing Kits'!S30&gt;Vypocty!$U$9, Vypocty!$V$9*Vypocty!$J$7, IF('Mixing Kits'!S30&gt;0, Vypocty!$J$7, 0)))</f>
        <v>0</v>
      </c>
      <c r="T30" s="26">
        <f>IF('Mixing Kits'!T30&gt;Vypocty!$U$10, Vypocty!$V$10*Vypocty!$H$7, IF('Mixing Kits'!T30&gt;Vypocty!$U$9, Vypocty!$V$9*Vypocty!$H$7, IF('Mixing Kits'!T30&gt;0, Vypocty!$H$7, 0)))</f>
        <v>0</v>
      </c>
    </row>
    <row r="31" spans="1:20" x14ac:dyDescent="0.25">
      <c r="A31" s="25">
        <v>20</v>
      </c>
      <c r="B31" s="25">
        <f>IF('Mixing Kits'!B31&gt;Vypocty!$U$10, Vypocty!$V$10*Vypocty!$F$4, IF('Mixing Kits'!B31&gt;Vypocty!$U$9, Vypocty!$V$9*Vypocty!$F$4, IF('Mixing Kits'!B31&gt;0, Vypocty!$F$4, 0)))</f>
        <v>0</v>
      </c>
      <c r="C31" s="25">
        <f>IF('Mixing Kits'!C31&gt;Vypocty!$U$10, Vypocty!$V$10*Vypocty!$F$5, IF('Mixing Kits'!C31&gt;Vypocty!$U$9, Vypocty!$V$9*Vypocty!$F$5, IF('Mixing Kits'!C31&gt;0, Vypocty!$F$5, 0)))</f>
        <v>0</v>
      </c>
      <c r="D31" s="25">
        <f>IF('Mixing Kits'!D31&gt;Vypocty!$U$10, Vypocty!$V$10*Vypocty!$F$6, IF('Mixing Kits'!D31&gt;Vypocty!$U$9, Vypocty!$V$9*Vypocty!$F$6, IF('Mixing Kits'!D31&gt;0, Vypocty!$F$6, 0)))</f>
        <v>0</v>
      </c>
      <c r="E31" s="26">
        <f>IF('Mixing Kits'!E31&gt;Vypocty!$U$10, Vypocty!$V$10*Vypocty!$H$4, IF('Mixing Kits'!E31&gt;Vypocty!$U$9, Vypocty!$V$9*Vypocty!$H$4, IF('Mixing Kits'!E31&gt;0, Vypocty!$H$4, 0)))</f>
        <v>0</v>
      </c>
      <c r="F31" s="26">
        <f>IF('Mixing Kits'!F31&gt;Vypocty!$U$10, Vypocty!$V$10*Vypocty!$H$4, IF('Mixing Kits'!F31&gt;Vypocty!$U$9, Vypocty!$V$9*Vypocty!$H$4, IF('Mixing Kits'!F31&gt;0, Vypocty!$H$4, 0)))</f>
        <v>0</v>
      </c>
      <c r="G31" s="26">
        <f>IF('Mixing Kits'!G31&gt;Vypocty!$U$10, Vypocty!$V$10*Vypocty!$H$6, IF('Mixing Kits'!G31&gt;Vypocty!$U$9, Vypocty!$V$9*Vypocty!$H$6, IF('Mixing Kits'!G31&gt;0, Vypocty!$H$6, 0)))</f>
        <v>0</v>
      </c>
      <c r="H31" s="26">
        <f>IF('Mixing Kits'!H31&gt;Vypocty!$U$10, Vypocty!$V$10*Vypocty!$H$5, IF('Mixing Kits'!H31&gt;Vypocty!$U$9, Vypocty!$V$9*Vypocty!$H$5, IF('Mixing Kits'!H31&gt;0, Vypocty!$H$5, 0)))</f>
        <v>0</v>
      </c>
      <c r="I31" s="26">
        <f>IF('Mixing Kits'!I31&gt;Vypocty!$U$10, Vypocty!$V$10*Vypocty!$H$5, IF('Mixing Kits'!I31&gt;Vypocty!$U$9, Vypocty!$V$9*Vypocty!$H$5, IF('Mixing Kits'!I31&gt;0, Vypocty!$H$5, 0)))</f>
        <v>0</v>
      </c>
      <c r="J31" s="26">
        <f>IF('Mixing Kits'!J31&gt;Vypocty!$U$12, Vypocty!$V$12*Vypocty!$F$8,  IF('Mixing Kits'!J31&gt;0, Vypocty!$F$8, 0))</f>
        <v>0</v>
      </c>
      <c r="K31" s="26">
        <f>IF('Mixing Kits'!K31&gt;Vypocty!$U$12, Vypocty!$V$12*Vypocty!$F$8,  IF('Mixing Kits'!K31&gt;0, Vypocty!$F$8, 0))</f>
        <v>0</v>
      </c>
      <c r="L31" s="26">
        <f>IF('Mixing Kits'!L31&gt;Vypocty!$U$10, Vypocty!$V$10*Vypocty!$H$8, IF('Mixing Kits'!L31&gt;Vypocty!$U$9, Vypocty!$V$9*Vypocty!$H$8, IF('Mixing Kits'!L31&gt;0, Vypocty!$H$8, 0)))</f>
        <v>0</v>
      </c>
      <c r="M31" s="26">
        <f>IF('Mixing Kits'!M31&gt;0, Vypocty!$F$7, 0)</f>
        <v>0</v>
      </c>
      <c r="N31" s="26">
        <f>IF('Mixing Kits'!N31&gt;Vypocty!$U$10, Vypocty!$V$10*Vypocty!$J$4, IF('Mixing Kits'!N31&gt;Vypocty!$U$9, Vypocty!$V$9*Vypocty!$J$4, IF('Mixing Kits'!N31&gt;0, Vypocty!$J$4, 0)))</f>
        <v>0</v>
      </c>
      <c r="O31" s="26">
        <f>IF('Mixing Kits'!O31&gt;Vypocty!$U$10, Vypocty!$V$10*Vypocty!$J$4, IF('Mixing Kits'!O31&gt;Vypocty!$U$9, Vypocty!$V$9*Vypocty!$J$4, IF('Mixing Kits'!O31&gt;0, Vypocty!$J$4, 0)))</f>
        <v>0</v>
      </c>
      <c r="P31" s="26">
        <f>IF('Mixing Kits'!P31&gt;Vypocty!$U$10, Vypocty!$V$10*Vypocty!$J$5, IF('Mixing Kits'!P31&gt;Vypocty!$U$9, Vypocty!$V$9*Vypocty!$J$5, IF('Mixing Kits'!P31&gt;0, Vypocty!$J$5, 0)))</f>
        <v>0</v>
      </c>
      <c r="Q31" s="26">
        <f>IF('Mixing Kits'!Q31&gt;Vypocty!$U$10, Vypocty!$V$10*Vypocty!$J$6, IF('Mixing Kits'!Q31&gt;Vypocty!$U$9, Vypocty!$V$9*Vypocty!$J$6, IF('Mixing Kits'!Q31&gt;0, Vypocty!$J$6, 0)))</f>
        <v>0</v>
      </c>
      <c r="R31" s="26">
        <f>IF('Mixing Kits'!R31&gt;Vypocty!$U$10, Vypocty!$V$10*Vypocty!$J$6, IF('Mixing Kits'!R31&gt;Vypocty!$U$9, Vypocty!$V$9*Vypocty!$J$6, IF('Mixing Kits'!R31&gt;0, Vypocty!$J$6, 0)))</f>
        <v>0</v>
      </c>
      <c r="S31" s="26">
        <f>IF('Mixing Kits'!S31&gt;Vypocty!$U$10, Vypocty!$V$10*Vypocty!$J$7, IF('Mixing Kits'!S31&gt;Vypocty!$U$9, Vypocty!$V$9*Vypocty!$J$7, IF('Mixing Kits'!S31&gt;0, Vypocty!$J$7, 0)))</f>
        <v>0</v>
      </c>
      <c r="T31" s="26">
        <f>IF('Mixing Kits'!T31&gt;Vypocty!$U$10, Vypocty!$V$10*Vypocty!$H$7, IF('Mixing Kits'!T31&gt;Vypocty!$U$9, Vypocty!$V$9*Vypocty!$H$7, IF('Mixing Kits'!T31&gt;0, Vypocty!$H$7, 0)))</f>
        <v>0</v>
      </c>
    </row>
    <row r="32" spans="1:20" x14ac:dyDescent="0.25">
      <c r="A32" s="25">
        <v>21</v>
      </c>
      <c r="B32" s="25">
        <f>IF('Mixing Kits'!B32&gt;Vypocty!$U$10, Vypocty!$V$10*Vypocty!$F$4, IF('Mixing Kits'!B32&gt;Vypocty!$U$9, Vypocty!$V$9*Vypocty!$F$4, IF('Mixing Kits'!B32&gt;0, Vypocty!$F$4, 0)))</f>
        <v>0</v>
      </c>
      <c r="C32" s="25">
        <f>IF('Mixing Kits'!C32&gt;Vypocty!$U$10, Vypocty!$V$10*Vypocty!$F$5, IF('Mixing Kits'!C32&gt;Vypocty!$U$9, Vypocty!$V$9*Vypocty!$F$5, IF('Mixing Kits'!C32&gt;0, Vypocty!$F$5, 0)))</f>
        <v>0</v>
      </c>
      <c r="D32" s="25">
        <f>IF('Mixing Kits'!D32&gt;Vypocty!$U$10, Vypocty!$V$10*Vypocty!$F$6, IF('Mixing Kits'!D32&gt;Vypocty!$U$9, Vypocty!$V$9*Vypocty!$F$6, IF('Mixing Kits'!D32&gt;0, Vypocty!$F$6, 0)))</f>
        <v>0</v>
      </c>
      <c r="E32" s="26">
        <f>IF('Mixing Kits'!E32&gt;Vypocty!$U$10, Vypocty!$V$10*Vypocty!$H$4, IF('Mixing Kits'!E32&gt;Vypocty!$U$9, Vypocty!$V$9*Vypocty!$H$4, IF('Mixing Kits'!E32&gt;0, Vypocty!$H$4, 0)))</f>
        <v>0</v>
      </c>
      <c r="F32" s="26">
        <f>IF('Mixing Kits'!F32&gt;Vypocty!$U$10, Vypocty!$V$10*Vypocty!$H$4, IF('Mixing Kits'!F32&gt;Vypocty!$U$9, Vypocty!$V$9*Vypocty!$H$4, IF('Mixing Kits'!F32&gt;0, Vypocty!$H$4, 0)))</f>
        <v>0</v>
      </c>
      <c r="G32" s="26">
        <f>IF('Mixing Kits'!G32&gt;Vypocty!$U$10, Vypocty!$V$10*Vypocty!$H$6, IF('Mixing Kits'!G32&gt;Vypocty!$U$9, Vypocty!$V$9*Vypocty!$H$6, IF('Mixing Kits'!G32&gt;0, Vypocty!$H$6, 0)))</f>
        <v>0</v>
      </c>
      <c r="H32" s="26">
        <f>IF('Mixing Kits'!H32&gt;Vypocty!$U$10, Vypocty!$V$10*Vypocty!$H$5, IF('Mixing Kits'!H32&gt;Vypocty!$U$9, Vypocty!$V$9*Vypocty!$H$5, IF('Mixing Kits'!H32&gt;0, Vypocty!$H$5, 0)))</f>
        <v>0</v>
      </c>
      <c r="I32" s="26">
        <f>IF('Mixing Kits'!I32&gt;Vypocty!$U$10, Vypocty!$V$10*Vypocty!$H$5, IF('Mixing Kits'!I32&gt;Vypocty!$U$9, Vypocty!$V$9*Vypocty!$H$5, IF('Mixing Kits'!I32&gt;0, Vypocty!$H$5, 0)))</f>
        <v>0</v>
      </c>
      <c r="J32" s="26">
        <f>IF('Mixing Kits'!J32&gt;Vypocty!$U$12, Vypocty!$V$12*Vypocty!$F$8,  IF('Mixing Kits'!J32&gt;0, Vypocty!$F$8, 0))</f>
        <v>0</v>
      </c>
      <c r="K32" s="26">
        <f>IF('Mixing Kits'!K32&gt;Vypocty!$U$12, Vypocty!$V$12*Vypocty!$F$8,  IF('Mixing Kits'!K32&gt;0, Vypocty!$F$8, 0))</f>
        <v>0</v>
      </c>
      <c r="L32" s="26">
        <f>IF('Mixing Kits'!L32&gt;Vypocty!$U$10, Vypocty!$V$10*Vypocty!$H$8, IF('Mixing Kits'!L32&gt;Vypocty!$U$9, Vypocty!$V$9*Vypocty!$H$8, IF('Mixing Kits'!L32&gt;0, Vypocty!$H$8, 0)))</f>
        <v>0</v>
      </c>
      <c r="M32" s="26">
        <f>IF('Mixing Kits'!M32&gt;0, Vypocty!$F$7, 0)</f>
        <v>0</v>
      </c>
      <c r="N32" s="26">
        <f>IF('Mixing Kits'!N32&gt;Vypocty!$U$10, Vypocty!$V$10*Vypocty!$J$4, IF('Mixing Kits'!N32&gt;Vypocty!$U$9, Vypocty!$V$9*Vypocty!$J$4, IF('Mixing Kits'!N32&gt;0, Vypocty!$J$4, 0)))</f>
        <v>0</v>
      </c>
      <c r="O32" s="26">
        <f>IF('Mixing Kits'!O32&gt;Vypocty!$U$10, Vypocty!$V$10*Vypocty!$J$4, IF('Mixing Kits'!O32&gt;Vypocty!$U$9, Vypocty!$V$9*Vypocty!$J$4, IF('Mixing Kits'!O32&gt;0, Vypocty!$J$4, 0)))</f>
        <v>0</v>
      </c>
      <c r="P32" s="26">
        <f>IF('Mixing Kits'!P32&gt;Vypocty!$U$10, Vypocty!$V$10*Vypocty!$J$5, IF('Mixing Kits'!P32&gt;Vypocty!$U$9, Vypocty!$V$9*Vypocty!$J$5, IF('Mixing Kits'!P32&gt;0, Vypocty!$J$5, 0)))</f>
        <v>0</v>
      </c>
      <c r="Q32" s="26">
        <f>IF('Mixing Kits'!Q32&gt;Vypocty!$U$10, Vypocty!$V$10*Vypocty!$J$6, IF('Mixing Kits'!Q32&gt;Vypocty!$U$9, Vypocty!$V$9*Vypocty!$J$6, IF('Mixing Kits'!Q32&gt;0, Vypocty!$J$6, 0)))</f>
        <v>0</v>
      </c>
      <c r="R32" s="26">
        <f>IF('Mixing Kits'!R32&gt;Vypocty!$U$10, Vypocty!$V$10*Vypocty!$J$6, IF('Mixing Kits'!R32&gt;Vypocty!$U$9, Vypocty!$V$9*Vypocty!$J$6, IF('Mixing Kits'!R32&gt;0, Vypocty!$J$6, 0)))</f>
        <v>0</v>
      </c>
      <c r="S32" s="26">
        <f>IF('Mixing Kits'!S32&gt;Vypocty!$U$10, Vypocty!$V$10*Vypocty!$J$7, IF('Mixing Kits'!S32&gt;Vypocty!$U$9, Vypocty!$V$9*Vypocty!$J$7, IF('Mixing Kits'!S32&gt;0, Vypocty!$J$7, 0)))</f>
        <v>0</v>
      </c>
      <c r="T32" s="26">
        <f>IF('Mixing Kits'!T32&gt;Vypocty!$U$10, Vypocty!$V$10*Vypocty!$H$7, IF('Mixing Kits'!T32&gt;Vypocty!$U$9, Vypocty!$V$9*Vypocty!$H$7, IF('Mixing Kits'!T32&gt;0, Vypocty!$H$7, 0)))</f>
        <v>0</v>
      </c>
    </row>
    <row r="33" spans="1:20" x14ac:dyDescent="0.25">
      <c r="A33" s="25">
        <v>22</v>
      </c>
      <c r="B33" s="25">
        <f>IF('Mixing Kits'!B33&gt;Vypocty!$U$10, Vypocty!$V$10*Vypocty!$F$4, IF('Mixing Kits'!B33&gt;Vypocty!$U$9, Vypocty!$V$9*Vypocty!$F$4, IF('Mixing Kits'!B33&gt;0, Vypocty!$F$4, 0)))</f>
        <v>0</v>
      </c>
      <c r="C33" s="25">
        <f>IF('Mixing Kits'!C33&gt;Vypocty!$U$10, Vypocty!$V$10*Vypocty!$F$5, IF('Mixing Kits'!C33&gt;Vypocty!$U$9, Vypocty!$V$9*Vypocty!$F$5, IF('Mixing Kits'!C33&gt;0, Vypocty!$F$5, 0)))</f>
        <v>0</v>
      </c>
      <c r="D33" s="25">
        <f>IF('Mixing Kits'!D33&gt;Vypocty!$U$10, Vypocty!$V$10*Vypocty!$F$6, IF('Mixing Kits'!D33&gt;Vypocty!$U$9, Vypocty!$V$9*Vypocty!$F$6, IF('Mixing Kits'!D33&gt;0, Vypocty!$F$6, 0)))</f>
        <v>0</v>
      </c>
      <c r="E33" s="26">
        <f>IF('Mixing Kits'!E33&gt;Vypocty!$U$10, Vypocty!$V$10*Vypocty!$H$4, IF('Mixing Kits'!E33&gt;Vypocty!$U$9, Vypocty!$V$9*Vypocty!$H$4, IF('Mixing Kits'!E33&gt;0, Vypocty!$H$4, 0)))</f>
        <v>0</v>
      </c>
      <c r="F33" s="26">
        <f>IF('Mixing Kits'!F33&gt;Vypocty!$U$10, Vypocty!$V$10*Vypocty!$H$4, IF('Mixing Kits'!F33&gt;Vypocty!$U$9, Vypocty!$V$9*Vypocty!$H$4, IF('Mixing Kits'!F33&gt;0, Vypocty!$H$4, 0)))</f>
        <v>0</v>
      </c>
      <c r="G33" s="26">
        <f>IF('Mixing Kits'!G33&gt;Vypocty!$U$10, Vypocty!$V$10*Vypocty!$H$6, IF('Mixing Kits'!G33&gt;Vypocty!$U$9, Vypocty!$V$9*Vypocty!$H$6, IF('Mixing Kits'!G33&gt;0, Vypocty!$H$6, 0)))</f>
        <v>0</v>
      </c>
      <c r="H33" s="26">
        <f>IF('Mixing Kits'!H33&gt;Vypocty!$U$10, Vypocty!$V$10*Vypocty!$H$5, IF('Mixing Kits'!H33&gt;Vypocty!$U$9, Vypocty!$V$9*Vypocty!$H$5, IF('Mixing Kits'!H33&gt;0, Vypocty!$H$5, 0)))</f>
        <v>0</v>
      </c>
      <c r="I33" s="26">
        <f>IF('Mixing Kits'!I33&gt;Vypocty!$U$10, Vypocty!$V$10*Vypocty!$H$5, IF('Mixing Kits'!I33&gt;Vypocty!$U$9, Vypocty!$V$9*Vypocty!$H$5, IF('Mixing Kits'!I33&gt;0, Vypocty!$H$5, 0)))</f>
        <v>0</v>
      </c>
      <c r="J33" s="26">
        <f>IF('Mixing Kits'!J33&gt;Vypocty!$U$12, Vypocty!$V$12*Vypocty!$F$8,  IF('Mixing Kits'!J33&gt;0, Vypocty!$F$8, 0))</f>
        <v>0</v>
      </c>
      <c r="K33" s="26">
        <f>IF('Mixing Kits'!K33&gt;Vypocty!$U$12, Vypocty!$V$12*Vypocty!$F$8,  IF('Mixing Kits'!K33&gt;0, Vypocty!$F$8, 0))</f>
        <v>0</v>
      </c>
      <c r="L33" s="26">
        <f>IF('Mixing Kits'!L33&gt;Vypocty!$U$10, Vypocty!$V$10*Vypocty!$H$8, IF('Mixing Kits'!L33&gt;Vypocty!$U$9, Vypocty!$V$9*Vypocty!$H$8, IF('Mixing Kits'!L33&gt;0, Vypocty!$H$8, 0)))</f>
        <v>0</v>
      </c>
      <c r="M33" s="26">
        <f>IF('Mixing Kits'!M33&gt;0, Vypocty!$F$7, 0)</f>
        <v>0</v>
      </c>
      <c r="N33" s="26">
        <f>IF('Mixing Kits'!N33&gt;Vypocty!$U$10, Vypocty!$V$10*Vypocty!$J$4, IF('Mixing Kits'!N33&gt;Vypocty!$U$9, Vypocty!$V$9*Vypocty!$J$4, IF('Mixing Kits'!N33&gt;0, Vypocty!$J$4, 0)))</f>
        <v>0</v>
      </c>
      <c r="O33" s="26">
        <f>IF('Mixing Kits'!O33&gt;Vypocty!$U$10, Vypocty!$V$10*Vypocty!$J$4, IF('Mixing Kits'!O33&gt;Vypocty!$U$9, Vypocty!$V$9*Vypocty!$J$4, IF('Mixing Kits'!O33&gt;0, Vypocty!$J$4, 0)))</f>
        <v>0</v>
      </c>
      <c r="P33" s="26">
        <f>IF('Mixing Kits'!P33&gt;Vypocty!$U$10, Vypocty!$V$10*Vypocty!$J$5, IF('Mixing Kits'!P33&gt;Vypocty!$U$9, Vypocty!$V$9*Vypocty!$J$5, IF('Mixing Kits'!P33&gt;0, Vypocty!$J$5, 0)))</f>
        <v>0</v>
      </c>
      <c r="Q33" s="26">
        <f>IF('Mixing Kits'!Q33&gt;Vypocty!$U$10, Vypocty!$V$10*Vypocty!$J$6, IF('Mixing Kits'!Q33&gt;Vypocty!$U$9, Vypocty!$V$9*Vypocty!$J$6, IF('Mixing Kits'!Q33&gt;0, Vypocty!$J$6, 0)))</f>
        <v>0</v>
      </c>
      <c r="R33" s="26">
        <f>IF('Mixing Kits'!R33&gt;Vypocty!$U$10, Vypocty!$V$10*Vypocty!$J$6, IF('Mixing Kits'!R33&gt;Vypocty!$U$9, Vypocty!$V$9*Vypocty!$J$6, IF('Mixing Kits'!R33&gt;0, Vypocty!$J$6, 0)))</f>
        <v>0</v>
      </c>
      <c r="S33" s="26">
        <f>IF('Mixing Kits'!S33&gt;Vypocty!$U$10, Vypocty!$V$10*Vypocty!$J$7, IF('Mixing Kits'!S33&gt;Vypocty!$U$9, Vypocty!$V$9*Vypocty!$J$7, IF('Mixing Kits'!S33&gt;0, Vypocty!$J$7, 0)))</f>
        <v>0</v>
      </c>
      <c r="T33" s="26">
        <f>IF('Mixing Kits'!T33&gt;Vypocty!$U$10, Vypocty!$V$10*Vypocty!$H$7, IF('Mixing Kits'!T33&gt;Vypocty!$U$9, Vypocty!$V$9*Vypocty!$H$7, IF('Mixing Kits'!T33&gt;0, Vypocty!$H$7, 0)))</f>
        <v>0</v>
      </c>
    </row>
    <row r="34" spans="1:20" x14ac:dyDescent="0.25">
      <c r="A34" s="25">
        <v>23</v>
      </c>
      <c r="B34" s="25">
        <f>IF('Mixing Kits'!B34&gt;Vypocty!$U$10, Vypocty!$V$10*Vypocty!$F$4, IF('Mixing Kits'!B34&gt;Vypocty!$U$9, Vypocty!$V$9*Vypocty!$F$4, IF('Mixing Kits'!B34&gt;0, Vypocty!$F$4, 0)))</f>
        <v>0</v>
      </c>
      <c r="C34" s="25">
        <f>IF('Mixing Kits'!C34&gt;Vypocty!$U$10, Vypocty!$V$10*Vypocty!$F$5, IF('Mixing Kits'!C34&gt;Vypocty!$U$9, Vypocty!$V$9*Vypocty!$F$5, IF('Mixing Kits'!C34&gt;0, Vypocty!$F$5, 0)))</f>
        <v>0</v>
      </c>
      <c r="D34" s="25">
        <f>IF('Mixing Kits'!D34&gt;Vypocty!$U$10, Vypocty!$V$10*Vypocty!$F$6, IF('Mixing Kits'!D34&gt;Vypocty!$U$9, Vypocty!$V$9*Vypocty!$F$6, IF('Mixing Kits'!D34&gt;0, Vypocty!$F$6, 0)))</f>
        <v>0</v>
      </c>
      <c r="E34" s="26">
        <f>IF('Mixing Kits'!E34&gt;Vypocty!$U$10, Vypocty!$V$10*Vypocty!$H$4, IF('Mixing Kits'!E34&gt;Vypocty!$U$9, Vypocty!$V$9*Vypocty!$H$4, IF('Mixing Kits'!E34&gt;0, Vypocty!$H$4, 0)))</f>
        <v>0</v>
      </c>
      <c r="F34" s="26">
        <f>IF('Mixing Kits'!F34&gt;Vypocty!$U$10, Vypocty!$V$10*Vypocty!$H$4, IF('Mixing Kits'!F34&gt;Vypocty!$U$9, Vypocty!$V$9*Vypocty!$H$4, IF('Mixing Kits'!F34&gt;0, Vypocty!$H$4, 0)))</f>
        <v>0</v>
      </c>
      <c r="G34" s="26">
        <f>IF('Mixing Kits'!G34&gt;Vypocty!$U$10, Vypocty!$V$10*Vypocty!$H$6, IF('Mixing Kits'!G34&gt;Vypocty!$U$9, Vypocty!$V$9*Vypocty!$H$6, IF('Mixing Kits'!G34&gt;0, Vypocty!$H$6, 0)))</f>
        <v>0</v>
      </c>
      <c r="H34" s="26">
        <f>IF('Mixing Kits'!H34&gt;Vypocty!$U$10, Vypocty!$V$10*Vypocty!$H$5, IF('Mixing Kits'!H34&gt;Vypocty!$U$9, Vypocty!$V$9*Vypocty!$H$5, IF('Mixing Kits'!H34&gt;0, Vypocty!$H$5, 0)))</f>
        <v>0</v>
      </c>
      <c r="I34" s="26">
        <f>IF('Mixing Kits'!I34&gt;Vypocty!$U$10, Vypocty!$V$10*Vypocty!$H$5, IF('Mixing Kits'!I34&gt;Vypocty!$U$9, Vypocty!$V$9*Vypocty!$H$5, IF('Mixing Kits'!I34&gt;0, Vypocty!$H$5, 0)))</f>
        <v>0</v>
      </c>
      <c r="J34" s="26">
        <f>IF('Mixing Kits'!J34&gt;Vypocty!$U$12, Vypocty!$V$12*Vypocty!$F$8,  IF('Mixing Kits'!J34&gt;0, Vypocty!$F$8, 0))</f>
        <v>0</v>
      </c>
      <c r="K34" s="26">
        <f>IF('Mixing Kits'!K34&gt;Vypocty!$U$12, Vypocty!$V$12*Vypocty!$F$8,  IF('Mixing Kits'!K34&gt;0, Vypocty!$F$8, 0))</f>
        <v>0</v>
      </c>
      <c r="L34" s="26">
        <f>IF('Mixing Kits'!L34&gt;Vypocty!$U$10, Vypocty!$V$10*Vypocty!$H$8, IF('Mixing Kits'!L34&gt;Vypocty!$U$9, Vypocty!$V$9*Vypocty!$H$8, IF('Mixing Kits'!L34&gt;0, Vypocty!$H$8, 0)))</f>
        <v>0</v>
      </c>
      <c r="M34" s="26">
        <f>IF('Mixing Kits'!M34&gt;0, Vypocty!$F$7, 0)</f>
        <v>0</v>
      </c>
      <c r="N34" s="26">
        <f>IF('Mixing Kits'!N34&gt;Vypocty!$U$10, Vypocty!$V$10*Vypocty!$J$4, IF('Mixing Kits'!N34&gt;Vypocty!$U$9, Vypocty!$V$9*Vypocty!$J$4, IF('Mixing Kits'!N34&gt;0, Vypocty!$J$4, 0)))</f>
        <v>0</v>
      </c>
      <c r="O34" s="26">
        <f>IF('Mixing Kits'!O34&gt;Vypocty!$U$10, Vypocty!$V$10*Vypocty!$J$4, IF('Mixing Kits'!O34&gt;Vypocty!$U$9, Vypocty!$V$9*Vypocty!$J$4, IF('Mixing Kits'!O34&gt;0, Vypocty!$J$4, 0)))</f>
        <v>0</v>
      </c>
      <c r="P34" s="26">
        <f>IF('Mixing Kits'!P34&gt;Vypocty!$U$10, Vypocty!$V$10*Vypocty!$J$5, IF('Mixing Kits'!P34&gt;Vypocty!$U$9, Vypocty!$V$9*Vypocty!$J$5, IF('Mixing Kits'!P34&gt;0, Vypocty!$J$5, 0)))</f>
        <v>0</v>
      </c>
      <c r="Q34" s="26">
        <f>IF('Mixing Kits'!Q34&gt;Vypocty!$U$10, Vypocty!$V$10*Vypocty!$J$6, IF('Mixing Kits'!Q34&gt;Vypocty!$U$9, Vypocty!$V$9*Vypocty!$J$6, IF('Mixing Kits'!Q34&gt;0, Vypocty!$J$6, 0)))</f>
        <v>0</v>
      </c>
      <c r="R34" s="26">
        <f>IF('Mixing Kits'!R34&gt;Vypocty!$U$10, Vypocty!$V$10*Vypocty!$J$6, IF('Mixing Kits'!R34&gt;Vypocty!$U$9, Vypocty!$V$9*Vypocty!$J$6, IF('Mixing Kits'!R34&gt;0, Vypocty!$J$6, 0)))</f>
        <v>0</v>
      </c>
      <c r="S34" s="26">
        <f>IF('Mixing Kits'!S34&gt;Vypocty!$U$10, Vypocty!$V$10*Vypocty!$J$7, IF('Mixing Kits'!S34&gt;Vypocty!$U$9, Vypocty!$V$9*Vypocty!$J$7, IF('Mixing Kits'!S34&gt;0, Vypocty!$J$7, 0)))</f>
        <v>0</v>
      </c>
      <c r="T34" s="26">
        <f>IF('Mixing Kits'!T34&gt;Vypocty!$U$10, Vypocty!$V$10*Vypocty!$H$7, IF('Mixing Kits'!T34&gt;Vypocty!$U$9, Vypocty!$V$9*Vypocty!$H$7, IF('Mixing Kits'!T34&gt;0, Vypocty!$H$7, 0)))</f>
        <v>0</v>
      </c>
    </row>
    <row r="35" spans="1:20" x14ac:dyDescent="0.25">
      <c r="A35" s="25">
        <v>24</v>
      </c>
      <c r="B35" s="25">
        <f>IF('Mixing Kits'!B35&gt;Vypocty!$U$10, Vypocty!$V$10*Vypocty!$F$4, IF('Mixing Kits'!B35&gt;Vypocty!$U$9, Vypocty!$V$9*Vypocty!$F$4, IF('Mixing Kits'!B35&gt;0, Vypocty!$F$4, 0)))</f>
        <v>0</v>
      </c>
      <c r="C35" s="25">
        <f>IF('Mixing Kits'!C35&gt;Vypocty!$U$10, Vypocty!$V$10*Vypocty!$F$5, IF('Mixing Kits'!C35&gt;Vypocty!$U$9, Vypocty!$V$9*Vypocty!$F$5, IF('Mixing Kits'!C35&gt;0, Vypocty!$F$5, 0)))</f>
        <v>0</v>
      </c>
      <c r="D35" s="25">
        <f>IF('Mixing Kits'!D35&gt;Vypocty!$U$10, Vypocty!$V$10*Vypocty!$F$6, IF('Mixing Kits'!D35&gt;Vypocty!$U$9, Vypocty!$V$9*Vypocty!$F$6, IF('Mixing Kits'!D35&gt;0, Vypocty!$F$6, 0)))</f>
        <v>0</v>
      </c>
      <c r="E35" s="26">
        <f>IF('Mixing Kits'!E35&gt;Vypocty!$U$10, Vypocty!$V$10*Vypocty!$H$4, IF('Mixing Kits'!E35&gt;Vypocty!$U$9, Vypocty!$V$9*Vypocty!$H$4, IF('Mixing Kits'!E35&gt;0, Vypocty!$H$4, 0)))</f>
        <v>0</v>
      </c>
      <c r="F35" s="26">
        <f>IF('Mixing Kits'!F35&gt;Vypocty!$U$10, Vypocty!$V$10*Vypocty!$H$4, IF('Mixing Kits'!F35&gt;Vypocty!$U$9, Vypocty!$V$9*Vypocty!$H$4, IF('Mixing Kits'!F35&gt;0, Vypocty!$H$4, 0)))</f>
        <v>0</v>
      </c>
      <c r="G35" s="26">
        <f>IF('Mixing Kits'!G35&gt;Vypocty!$U$10, Vypocty!$V$10*Vypocty!$H$6, IF('Mixing Kits'!G35&gt;Vypocty!$U$9, Vypocty!$V$9*Vypocty!$H$6, IF('Mixing Kits'!G35&gt;0, Vypocty!$H$6, 0)))</f>
        <v>0</v>
      </c>
      <c r="H35" s="26">
        <f>IF('Mixing Kits'!H35&gt;Vypocty!$U$10, Vypocty!$V$10*Vypocty!$H$5, IF('Mixing Kits'!H35&gt;Vypocty!$U$9, Vypocty!$V$9*Vypocty!$H$5, IF('Mixing Kits'!H35&gt;0, Vypocty!$H$5, 0)))</f>
        <v>0</v>
      </c>
      <c r="I35" s="26">
        <f>IF('Mixing Kits'!I35&gt;Vypocty!$U$10, Vypocty!$V$10*Vypocty!$H$5, IF('Mixing Kits'!I35&gt;Vypocty!$U$9, Vypocty!$V$9*Vypocty!$H$5, IF('Mixing Kits'!I35&gt;0, Vypocty!$H$5, 0)))</f>
        <v>0</v>
      </c>
      <c r="J35" s="26">
        <f>IF('Mixing Kits'!J35&gt;Vypocty!$U$12, Vypocty!$V$12*Vypocty!$F$8,  IF('Mixing Kits'!J35&gt;0, Vypocty!$F$8, 0))</f>
        <v>0</v>
      </c>
      <c r="K35" s="26">
        <f>IF('Mixing Kits'!K35&gt;Vypocty!$U$12, Vypocty!$V$12*Vypocty!$F$8,  IF('Mixing Kits'!K35&gt;0, Vypocty!$F$8, 0))</f>
        <v>0</v>
      </c>
      <c r="L35" s="26">
        <f>IF('Mixing Kits'!L35&gt;Vypocty!$U$10, Vypocty!$V$10*Vypocty!$H$8, IF('Mixing Kits'!L35&gt;Vypocty!$U$9, Vypocty!$V$9*Vypocty!$H$8, IF('Mixing Kits'!L35&gt;0, Vypocty!$H$8, 0)))</f>
        <v>0</v>
      </c>
      <c r="M35" s="26">
        <f>IF('Mixing Kits'!M35&gt;0, Vypocty!$F$7, 0)</f>
        <v>0</v>
      </c>
      <c r="N35" s="26">
        <f>IF('Mixing Kits'!N35&gt;Vypocty!$U$10, Vypocty!$V$10*Vypocty!$J$4, IF('Mixing Kits'!N35&gt;Vypocty!$U$9, Vypocty!$V$9*Vypocty!$J$4, IF('Mixing Kits'!N35&gt;0, Vypocty!$J$4, 0)))</f>
        <v>0</v>
      </c>
      <c r="O35" s="26">
        <f>IF('Mixing Kits'!O35&gt;Vypocty!$U$10, Vypocty!$V$10*Vypocty!$J$4, IF('Mixing Kits'!O35&gt;Vypocty!$U$9, Vypocty!$V$9*Vypocty!$J$4, IF('Mixing Kits'!O35&gt;0, Vypocty!$J$4, 0)))</f>
        <v>0</v>
      </c>
      <c r="P35" s="26">
        <f>IF('Mixing Kits'!P35&gt;Vypocty!$U$10, Vypocty!$V$10*Vypocty!$J$5, IF('Mixing Kits'!P35&gt;Vypocty!$U$9, Vypocty!$V$9*Vypocty!$J$5, IF('Mixing Kits'!P35&gt;0, Vypocty!$J$5, 0)))</f>
        <v>0</v>
      </c>
      <c r="Q35" s="26">
        <f>IF('Mixing Kits'!Q35&gt;Vypocty!$U$10, Vypocty!$V$10*Vypocty!$J$6, IF('Mixing Kits'!Q35&gt;Vypocty!$U$9, Vypocty!$V$9*Vypocty!$J$6, IF('Mixing Kits'!Q35&gt;0, Vypocty!$J$6, 0)))</f>
        <v>0</v>
      </c>
      <c r="R35" s="26">
        <f>IF('Mixing Kits'!R35&gt;Vypocty!$U$10, Vypocty!$V$10*Vypocty!$J$6, IF('Mixing Kits'!R35&gt;Vypocty!$U$9, Vypocty!$V$9*Vypocty!$J$6, IF('Mixing Kits'!R35&gt;0, Vypocty!$J$6, 0)))</f>
        <v>0</v>
      </c>
      <c r="S35" s="26">
        <f>IF('Mixing Kits'!S35&gt;Vypocty!$U$10, Vypocty!$V$10*Vypocty!$J$7, IF('Mixing Kits'!S35&gt;Vypocty!$U$9, Vypocty!$V$9*Vypocty!$J$7, IF('Mixing Kits'!S35&gt;0, Vypocty!$J$7, 0)))</f>
        <v>0</v>
      </c>
      <c r="T35" s="26">
        <f>IF('Mixing Kits'!T35&gt;Vypocty!$U$10, Vypocty!$V$10*Vypocty!$H$7, IF('Mixing Kits'!T35&gt;Vypocty!$U$9, Vypocty!$V$9*Vypocty!$H$7, IF('Mixing Kits'!T35&gt;0, Vypocty!$H$7, 0)))</f>
        <v>0</v>
      </c>
    </row>
    <row r="36" spans="1:20" x14ac:dyDescent="0.25">
      <c r="A36" s="25">
        <v>25</v>
      </c>
      <c r="B36" s="25">
        <f>IF('Mixing Kits'!B36&gt;Vypocty!$U$10, Vypocty!$V$10*Vypocty!$F$4, IF('Mixing Kits'!B36&gt;Vypocty!$U$9, Vypocty!$V$9*Vypocty!$F$4, IF('Mixing Kits'!B36&gt;0, Vypocty!$F$4, 0)))</f>
        <v>0</v>
      </c>
      <c r="C36" s="25">
        <f>IF('Mixing Kits'!C36&gt;Vypocty!$U$10, Vypocty!$V$10*Vypocty!$F$5, IF('Mixing Kits'!C36&gt;Vypocty!$U$9, Vypocty!$V$9*Vypocty!$F$5, IF('Mixing Kits'!C36&gt;0, Vypocty!$F$5, 0)))</f>
        <v>0</v>
      </c>
      <c r="D36" s="25">
        <f>IF('Mixing Kits'!D36&gt;Vypocty!$U$10, Vypocty!$V$10*Vypocty!$F$6, IF('Mixing Kits'!D36&gt;Vypocty!$U$9, Vypocty!$V$9*Vypocty!$F$6, IF('Mixing Kits'!D36&gt;0, Vypocty!$F$6, 0)))</f>
        <v>0</v>
      </c>
      <c r="E36" s="26">
        <f>IF('Mixing Kits'!E36&gt;Vypocty!$U$10, Vypocty!$V$10*Vypocty!$H$4, IF('Mixing Kits'!E36&gt;Vypocty!$U$9, Vypocty!$V$9*Vypocty!$H$4, IF('Mixing Kits'!E36&gt;0, Vypocty!$H$4, 0)))</f>
        <v>0</v>
      </c>
      <c r="F36" s="26">
        <f>IF('Mixing Kits'!F36&gt;Vypocty!$U$10, Vypocty!$V$10*Vypocty!$H$4, IF('Mixing Kits'!F36&gt;Vypocty!$U$9, Vypocty!$V$9*Vypocty!$H$4, IF('Mixing Kits'!F36&gt;0, Vypocty!$H$4, 0)))</f>
        <v>0</v>
      </c>
      <c r="G36" s="26">
        <f>IF('Mixing Kits'!G36&gt;Vypocty!$U$10, Vypocty!$V$10*Vypocty!$H$6, IF('Mixing Kits'!G36&gt;Vypocty!$U$9, Vypocty!$V$9*Vypocty!$H$6, IF('Mixing Kits'!G36&gt;0, Vypocty!$H$6, 0)))</f>
        <v>0</v>
      </c>
      <c r="H36" s="26">
        <f>IF('Mixing Kits'!H36&gt;Vypocty!$U$10, Vypocty!$V$10*Vypocty!$H$5, IF('Mixing Kits'!H36&gt;Vypocty!$U$9, Vypocty!$V$9*Vypocty!$H$5, IF('Mixing Kits'!H36&gt;0, Vypocty!$H$5, 0)))</f>
        <v>0</v>
      </c>
      <c r="I36" s="26">
        <f>IF('Mixing Kits'!I36&gt;Vypocty!$U$10, Vypocty!$V$10*Vypocty!$H$5, IF('Mixing Kits'!I36&gt;Vypocty!$U$9, Vypocty!$V$9*Vypocty!$H$5, IF('Mixing Kits'!I36&gt;0, Vypocty!$H$5, 0)))</f>
        <v>0</v>
      </c>
      <c r="J36" s="26">
        <f>IF('Mixing Kits'!J36&gt;Vypocty!$U$12, Vypocty!$V$12*Vypocty!$F$8,  IF('Mixing Kits'!J36&gt;0, Vypocty!$F$8, 0))</f>
        <v>0</v>
      </c>
      <c r="K36" s="26">
        <f>IF('Mixing Kits'!K36&gt;Vypocty!$U$12, Vypocty!$V$12*Vypocty!$F$8,  IF('Mixing Kits'!K36&gt;0, Vypocty!$F$8, 0))</f>
        <v>0</v>
      </c>
      <c r="L36" s="26">
        <f>IF('Mixing Kits'!L36&gt;Vypocty!$U$10, Vypocty!$V$10*Vypocty!$H$8, IF('Mixing Kits'!L36&gt;Vypocty!$U$9, Vypocty!$V$9*Vypocty!$H$8, IF('Mixing Kits'!L36&gt;0, Vypocty!$H$8, 0)))</f>
        <v>0</v>
      </c>
      <c r="M36" s="26">
        <f>IF('Mixing Kits'!M36&gt;0, Vypocty!$F$7, 0)</f>
        <v>0</v>
      </c>
      <c r="N36" s="26">
        <f>IF('Mixing Kits'!N36&gt;Vypocty!$U$10, Vypocty!$V$10*Vypocty!$J$4, IF('Mixing Kits'!N36&gt;Vypocty!$U$9, Vypocty!$V$9*Vypocty!$J$4, IF('Mixing Kits'!N36&gt;0, Vypocty!$J$4, 0)))</f>
        <v>0</v>
      </c>
      <c r="O36" s="26">
        <f>IF('Mixing Kits'!O36&gt;Vypocty!$U$10, Vypocty!$V$10*Vypocty!$J$4, IF('Mixing Kits'!O36&gt;Vypocty!$U$9, Vypocty!$V$9*Vypocty!$J$4, IF('Mixing Kits'!O36&gt;0, Vypocty!$J$4, 0)))</f>
        <v>0</v>
      </c>
      <c r="P36" s="26">
        <f>IF('Mixing Kits'!P36&gt;Vypocty!$U$10, Vypocty!$V$10*Vypocty!$J$5, IF('Mixing Kits'!P36&gt;Vypocty!$U$9, Vypocty!$V$9*Vypocty!$J$5, IF('Mixing Kits'!P36&gt;0, Vypocty!$J$5, 0)))</f>
        <v>0</v>
      </c>
      <c r="Q36" s="26">
        <f>IF('Mixing Kits'!Q36&gt;Vypocty!$U$10, Vypocty!$V$10*Vypocty!$J$6, IF('Mixing Kits'!Q36&gt;Vypocty!$U$9, Vypocty!$V$9*Vypocty!$J$6, IF('Mixing Kits'!Q36&gt;0, Vypocty!$J$6, 0)))</f>
        <v>0</v>
      </c>
      <c r="R36" s="26">
        <f>IF('Mixing Kits'!R36&gt;Vypocty!$U$10, Vypocty!$V$10*Vypocty!$J$6, IF('Mixing Kits'!R36&gt;Vypocty!$U$9, Vypocty!$V$9*Vypocty!$J$6, IF('Mixing Kits'!R36&gt;0, Vypocty!$J$6, 0)))</f>
        <v>0</v>
      </c>
      <c r="S36" s="26">
        <f>IF('Mixing Kits'!S36&gt;Vypocty!$U$10, Vypocty!$V$10*Vypocty!$J$7, IF('Mixing Kits'!S36&gt;Vypocty!$U$9, Vypocty!$V$9*Vypocty!$J$7, IF('Mixing Kits'!S36&gt;0, Vypocty!$J$7, 0)))</f>
        <v>0</v>
      </c>
      <c r="T36" s="26">
        <f>IF('Mixing Kits'!T36&gt;Vypocty!$U$10, Vypocty!$V$10*Vypocty!$H$7, IF('Mixing Kits'!T36&gt;Vypocty!$U$9, Vypocty!$V$9*Vypocty!$H$7, IF('Mixing Kits'!T36&gt;0, Vypocty!$H$7, 0)))</f>
        <v>0</v>
      </c>
    </row>
    <row r="37" spans="1:20" x14ac:dyDescent="0.25">
      <c r="A37" s="25">
        <v>26</v>
      </c>
      <c r="B37" s="25">
        <f>IF('Mixing Kits'!B37&gt;Vypocty!$U$10, Vypocty!$V$10*Vypocty!$F$4, IF('Mixing Kits'!B37&gt;Vypocty!$U$9, Vypocty!$V$9*Vypocty!$F$4, IF('Mixing Kits'!B37&gt;0, Vypocty!$F$4, 0)))</f>
        <v>0</v>
      </c>
      <c r="C37" s="25">
        <f>IF('Mixing Kits'!C37&gt;Vypocty!$U$10, Vypocty!$V$10*Vypocty!$F$5, IF('Mixing Kits'!C37&gt;Vypocty!$U$9, Vypocty!$V$9*Vypocty!$F$5, IF('Mixing Kits'!C37&gt;0, Vypocty!$F$5, 0)))</f>
        <v>0</v>
      </c>
      <c r="D37" s="25">
        <f>IF('Mixing Kits'!D37&gt;Vypocty!$U$10, Vypocty!$V$10*Vypocty!$F$6, IF('Mixing Kits'!D37&gt;Vypocty!$U$9, Vypocty!$V$9*Vypocty!$F$6, IF('Mixing Kits'!D37&gt;0, Vypocty!$F$6, 0)))</f>
        <v>0</v>
      </c>
      <c r="E37" s="26">
        <f>IF('Mixing Kits'!E37&gt;Vypocty!$U$10, Vypocty!$V$10*Vypocty!$H$4, IF('Mixing Kits'!E37&gt;Vypocty!$U$9, Vypocty!$V$9*Vypocty!$H$4, IF('Mixing Kits'!E37&gt;0, Vypocty!$H$4, 0)))</f>
        <v>0</v>
      </c>
      <c r="F37" s="26">
        <f>IF('Mixing Kits'!F37&gt;Vypocty!$U$10, Vypocty!$V$10*Vypocty!$H$4, IF('Mixing Kits'!F37&gt;Vypocty!$U$9, Vypocty!$V$9*Vypocty!$H$4, IF('Mixing Kits'!F37&gt;0, Vypocty!$H$4, 0)))</f>
        <v>0</v>
      </c>
      <c r="G37" s="26">
        <f>IF('Mixing Kits'!G37&gt;Vypocty!$U$10, Vypocty!$V$10*Vypocty!$H$6, IF('Mixing Kits'!G37&gt;Vypocty!$U$9, Vypocty!$V$9*Vypocty!$H$6, IF('Mixing Kits'!G37&gt;0, Vypocty!$H$6, 0)))</f>
        <v>0</v>
      </c>
      <c r="H37" s="26">
        <f>IF('Mixing Kits'!H37&gt;Vypocty!$U$10, Vypocty!$V$10*Vypocty!$H$5, IF('Mixing Kits'!H37&gt;Vypocty!$U$9, Vypocty!$V$9*Vypocty!$H$5, IF('Mixing Kits'!H37&gt;0, Vypocty!$H$5, 0)))</f>
        <v>0</v>
      </c>
      <c r="I37" s="26">
        <f>IF('Mixing Kits'!I37&gt;Vypocty!$U$10, Vypocty!$V$10*Vypocty!$H$5, IF('Mixing Kits'!I37&gt;Vypocty!$U$9, Vypocty!$V$9*Vypocty!$H$5, IF('Mixing Kits'!I37&gt;0, Vypocty!$H$5, 0)))</f>
        <v>0</v>
      </c>
      <c r="J37" s="26">
        <f>IF('Mixing Kits'!J37&gt;Vypocty!$U$12, Vypocty!$V$12*Vypocty!$F$8,  IF('Mixing Kits'!J37&gt;0, Vypocty!$F$8, 0))</f>
        <v>0</v>
      </c>
      <c r="K37" s="26">
        <f>IF('Mixing Kits'!K37&gt;Vypocty!$U$12, Vypocty!$V$12*Vypocty!$F$8,  IF('Mixing Kits'!K37&gt;0, Vypocty!$F$8, 0))</f>
        <v>0</v>
      </c>
      <c r="L37" s="26">
        <f>IF('Mixing Kits'!L37&gt;Vypocty!$U$10, Vypocty!$V$10*Vypocty!$H$8, IF('Mixing Kits'!L37&gt;Vypocty!$U$9, Vypocty!$V$9*Vypocty!$H$8, IF('Mixing Kits'!L37&gt;0, Vypocty!$H$8, 0)))</f>
        <v>0</v>
      </c>
      <c r="M37" s="26">
        <f>IF('Mixing Kits'!M37&gt;0, Vypocty!$F$7, 0)</f>
        <v>0</v>
      </c>
      <c r="N37" s="26">
        <f>IF('Mixing Kits'!N37&gt;Vypocty!$U$10, Vypocty!$V$10*Vypocty!$J$4, IF('Mixing Kits'!N37&gt;Vypocty!$U$9, Vypocty!$V$9*Vypocty!$J$4, IF('Mixing Kits'!N37&gt;0, Vypocty!$J$4, 0)))</f>
        <v>0</v>
      </c>
      <c r="O37" s="26">
        <f>IF('Mixing Kits'!O37&gt;Vypocty!$U$10, Vypocty!$V$10*Vypocty!$J$4, IF('Mixing Kits'!O37&gt;Vypocty!$U$9, Vypocty!$V$9*Vypocty!$J$4, IF('Mixing Kits'!O37&gt;0, Vypocty!$J$4, 0)))</f>
        <v>0</v>
      </c>
      <c r="P37" s="26">
        <f>IF('Mixing Kits'!P37&gt;Vypocty!$U$10, Vypocty!$V$10*Vypocty!$J$5, IF('Mixing Kits'!P37&gt;Vypocty!$U$9, Vypocty!$V$9*Vypocty!$J$5, IF('Mixing Kits'!P37&gt;0, Vypocty!$J$5, 0)))</f>
        <v>0</v>
      </c>
      <c r="Q37" s="26">
        <f>IF('Mixing Kits'!Q37&gt;Vypocty!$U$10, Vypocty!$V$10*Vypocty!$J$6, IF('Mixing Kits'!Q37&gt;Vypocty!$U$9, Vypocty!$V$9*Vypocty!$J$6, IF('Mixing Kits'!Q37&gt;0, Vypocty!$J$6, 0)))</f>
        <v>0</v>
      </c>
      <c r="R37" s="26">
        <f>IF('Mixing Kits'!R37&gt;Vypocty!$U$10, Vypocty!$V$10*Vypocty!$J$6, IF('Mixing Kits'!R37&gt;Vypocty!$U$9, Vypocty!$V$9*Vypocty!$J$6, IF('Mixing Kits'!R37&gt;0, Vypocty!$J$6, 0)))</f>
        <v>0</v>
      </c>
      <c r="S37" s="26">
        <f>IF('Mixing Kits'!S37&gt;Vypocty!$U$10, Vypocty!$V$10*Vypocty!$J$7, IF('Mixing Kits'!S37&gt;Vypocty!$U$9, Vypocty!$V$9*Vypocty!$J$7, IF('Mixing Kits'!S37&gt;0, Vypocty!$J$7, 0)))</f>
        <v>0</v>
      </c>
      <c r="T37" s="26">
        <f>IF('Mixing Kits'!T37&gt;Vypocty!$U$10, Vypocty!$V$10*Vypocty!$H$7, IF('Mixing Kits'!T37&gt;Vypocty!$U$9, Vypocty!$V$9*Vypocty!$H$7, IF('Mixing Kits'!T37&gt;0, Vypocty!$H$7, 0)))</f>
        <v>0</v>
      </c>
    </row>
    <row r="38" spans="1:20" x14ac:dyDescent="0.25">
      <c r="A38" s="25">
        <v>27</v>
      </c>
      <c r="B38" s="25">
        <f>IF('Mixing Kits'!B38&gt;Vypocty!$U$10, Vypocty!$V$10*Vypocty!$F$4, IF('Mixing Kits'!B38&gt;Vypocty!$U$9, Vypocty!$V$9*Vypocty!$F$4, IF('Mixing Kits'!B38&gt;0, Vypocty!$F$4, 0)))</f>
        <v>0</v>
      </c>
      <c r="C38" s="25">
        <f>IF('Mixing Kits'!C38&gt;Vypocty!$U$10, Vypocty!$V$10*Vypocty!$F$5, IF('Mixing Kits'!C38&gt;Vypocty!$U$9, Vypocty!$V$9*Vypocty!$F$5, IF('Mixing Kits'!C38&gt;0, Vypocty!$F$5, 0)))</f>
        <v>0</v>
      </c>
      <c r="D38" s="25">
        <f>IF('Mixing Kits'!D38&gt;Vypocty!$U$10, Vypocty!$V$10*Vypocty!$F$6, IF('Mixing Kits'!D38&gt;Vypocty!$U$9, Vypocty!$V$9*Vypocty!$F$6, IF('Mixing Kits'!D38&gt;0, Vypocty!$F$6, 0)))</f>
        <v>0</v>
      </c>
      <c r="E38" s="26">
        <f>IF('Mixing Kits'!E38&gt;Vypocty!$U$10, Vypocty!$V$10*Vypocty!$H$4, IF('Mixing Kits'!E38&gt;Vypocty!$U$9, Vypocty!$V$9*Vypocty!$H$4, IF('Mixing Kits'!E38&gt;0, Vypocty!$H$4, 0)))</f>
        <v>0</v>
      </c>
      <c r="F38" s="26">
        <f>IF('Mixing Kits'!F38&gt;Vypocty!$U$10, Vypocty!$V$10*Vypocty!$H$4, IF('Mixing Kits'!F38&gt;Vypocty!$U$9, Vypocty!$V$9*Vypocty!$H$4, IF('Mixing Kits'!F38&gt;0, Vypocty!$H$4, 0)))</f>
        <v>0</v>
      </c>
      <c r="G38" s="26">
        <f>IF('Mixing Kits'!G38&gt;Vypocty!$U$10, Vypocty!$V$10*Vypocty!$H$6, IF('Mixing Kits'!G38&gt;Vypocty!$U$9, Vypocty!$V$9*Vypocty!$H$6, IF('Mixing Kits'!G38&gt;0, Vypocty!$H$6, 0)))</f>
        <v>0</v>
      </c>
      <c r="H38" s="26">
        <f>IF('Mixing Kits'!H38&gt;Vypocty!$U$10, Vypocty!$V$10*Vypocty!$H$5, IF('Mixing Kits'!H38&gt;Vypocty!$U$9, Vypocty!$V$9*Vypocty!$H$5, IF('Mixing Kits'!H38&gt;0, Vypocty!$H$5, 0)))</f>
        <v>0</v>
      </c>
      <c r="I38" s="26">
        <f>IF('Mixing Kits'!I38&gt;Vypocty!$U$10, Vypocty!$V$10*Vypocty!$H$5, IF('Mixing Kits'!I38&gt;Vypocty!$U$9, Vypocty!$V$9*Vypocty!$H$5, IF('Mixing Kits'!I38&gt;0, Vypocty!$H$5, 0)))</f>
        <v>0</v>
      </c>
      <c r="J38" s="26">
        <f>IF('Mixing Kits'!J38&gt;Vypocty!$U$12, Vypocty!$V$12*Vypocty!$F$8,  IF('Mixing Kits'!J38&gt;0, Vypocty!$F$8, 0))</f>
        <v>0</v>
      </c>
      <c r="K38" s="26">
        <f>IF('Mixing Kits'!K38&gt;Vypocty!$U$12, Vypocty!$V$12*Vypocty!$F$8,  IF('Mixing Kits'!K38&gt;0, Vypocty!$F$8, 0))</f>
        <v>0</v>
      </c>
      <c r="L38" s="26">
        <f>IF('Mixing Kits'!L38&gt;Vypocty!$U$10, Vypocty!$V$10*Vypocty!$H$8, IF('Mixing Kits'!L38&gt;Vypocty!$U$9, Vypocty!$V$9*Vypocty!$H$8, IF('Mixing Kits'!L38&gt;0, Vypocty!$H$8, 0)))</f>
        <v>0</v>
      </c>
      <c r="M38" s="26">
        <f>IF('Mixing Kits'!M38&gt;0, Vypocty!$F$7, 0)</f>
        <v>0</v>
      </c>
      <c r="N38" s="26">
        <f>IF('Mixing Kits'!N38&gt;Vypocty!$U$10, Vypocty!$V$10*Vypocty!$J$4, IF('Mixing Kits'!N38&gt;Vypocty!$U$9, Vypocty!$V$9*Vypocty!$J$4, IF('Mixing Kits'!N38&gt;0, Vypocty!$J$4, 0)))</f>
        <v>0</v>
      </c>
      <c r="O38" s="26">
        <f>IF('Mixing Kits'!O38&gt;Vypocty!$U$10, Vypocty!$V$10*Vypocty!$J$4, IF('Mixing Kits'!O38&gt;Vypocty!$U$9, Vypocty!$V$9*Vypocty!$J$4, IF('Mixing Kits'!O38&gt;0, Vypocty!$J$4, 0)))</f>
        <v>0</v>
      </c>
      <c r="P38" s="26">
        <f>IF('Mixing Kits'!P38&gt;Vypocty!$U$10, Vypocty!$V$10*Vypocty!$J$5, IF('Mixing Kits'!P38&gt;Vypocty!$U$9, Vypocty!$V$9*Vypocty!$J$5, IF('Mixing Kits'!P38&gt;0, Vypocty!$J$5, 0)))</f>
        <v>0</v>
      </c>
      <c r="Q38" s="26">
        <f>IF('Mixing Kits'!Q38&gt;Vypocty!$U$10, Vypocty!$V$10*Vypocty!$J$6, IF('Mixing Kits'!Q38&gt;Vypocty!$U$9, Vypocty!$V$9*Vypocty!$J$6, IF('Mixing Kits'!Q38&gt;0, Vypocty!$J$6, 0)))</f>
        <v>0</v>
      </c>
      <c r="R38" s="26">
        <f>IF('Mixing Kits'!R38&gt;Vypocty!$U$10, Vypocty!$V$10*Vypocty!$J$6, IF('Mixing Kits'!R38&gt;Vypocty!$U$9, Vypocty!$V$9*Vypocty!$J$6, IF('Mixing Kits'!R38&gt;0, Vypocty!$J$6, 0)))</f>
        <v>0</v>
      </c>
      <c r="S38" s="26">
        <f>IF('Mixing Kits'!S38&gt;Vypocty!$U$10, Vypocty!$V$10*Vypocty!$J$7, IF('Mixing Kits'!S38&gt;Vypocty!$U$9, Vypocty!$V$9*Vypocty!$J$7, IF('Mixing Kits'!S38&gt;0, Vypocty!$J$7, 0)))</f>
        <v>0</v>
      </c>
      <c r="T38" s="26">
        <f>IF('Mixing Kits'!T38&gt;Vypocty!$U$10, Vypocty!$V$10*Vypocty!$H$7, IF('Mixing Kits'!T38&gt;Vypocty!$U$9, Vypocty!$V$9*Vypocty!$H$7, IF('Mixing Kits'!T38&gt;0, Vypocty!$H$7, 0)))</f>
        <v>0</v>
      </c>
    </row>
    <row r="39" spans="1:20" x14ac:dyDescent="0.25">
      <c r="A39" s="25">
        <v>28</v>
      </c>
      <c r="B39" s="25">
        <f>IF('Mixing Kits'!B39&gt;Vypocty!$U$10, Vypocty!$V$10*Vypocty!$F$4, IF('Mixing Kits'!B39&gt;Vypocty!$U$9, Vypocty!$V$9*Vypocty!$F$4, IF('Mixing Kits'!B39&gt;0, Vypocty!$F$4, 0)))</f>
        <v>0</v>
      </c>
      <c r="C39" s="25">
        <f>IF('Mixing Kits'!C39&gt;Vypocty!$U$10, Vypocty!$V$10*Vypocty!$F$5, IF('Mixing Kits'!C39&gt;Vypocty!$U$9, Vypocty!$V$9*Vypocty!$F$5, IF('Mixing Kits'!C39&gt;0, Vypocty!$F$5, 0)))</f>
        <v>0</v>
      </c>
      <c r="D39" s="25">
        <f>IF('Mixing Kits'!D39&gt;Vypocty!$U$10, Vypocty!$V$10*Vypocty!$F$6, IF('Mixing Kits'!D39&gt;Vypocty!$U$9, Vypocty!$V$9*Vypocty!$F$6, IF('Mixing Kits'!D39&gt;0, Vypocty!$F$6, 0)))</f>
        <v>0</v>
      </c>
      <c r="E39" s="26">
        <f>IF('Mixing Kits'!E39&gt;Vypocty!$U$10, Vypocty!$V$10*Vypocty!$H$4, IF('Mixing Kits'!E39&gt;Vypocty!$U$9, Vypocty!$V$9*Vypocty!$H$4, IF('Mixing Kits'!E39&gt;0, Vypocty!$H$4, 0)))</f>
        <v>0</v>
      </c>
      <c r="F39" s="26">
        <f>IF('Mixing Kits'!F39&gt;Vypocty!$U$10, Vypocty!$V$10*Vypocty!$H$4, IF('Mixing Kits'!F39&gt;Vypocty!$U$9, Vypocty!$V$9*Vypocty!$H$4, IF('Mixing Kits'!F39&gt;0, Vypocty!$H$4, 0)))</f>
        <v>0</v>
      </c>
      <c r="G39" s="26">
        <f>IF('Mixing Kits'!G39&gt;Vypocty!$U$10, Vypocty!$V$10*Vypocty!$H$6, IF('Mixing Kits'!G39&gt;Vypocty!$U$9, Vypocty!$V$9*Vypocty!$H$6, IF('Mixing Kits'!G39&gt;0, Vypocty!$H$6, 0)))</f>
        <v>0</v>
      </c>
      <c r="H39" s="26">
        <f>IF('Mixing Kits'!H39&gt;Vypocty!$U$10, Vypocty!$V$10*Vypocty!$H$5, IF('Mixing Kits'!H39&gt;Vypocty!$U$9, Vypocty!$V$9*Vypocty!$H$5, IF('Mixing Kits'!H39&gt;0, Vypocty!$H$5, 0)))</f>
        <v>0</v>
      </c>
      <c r="I39" s="26">
        <f>IF('Mixing Kits'!I39&gt;Vypocty!$U$10, Vypocty!$V$10*Vypocty!$H$5, IF('Mixing Kits'!I39&gt;Vypocty!$U$9, Vypocty!$V$9*Vypocty!$H$5, IF('Mixing Kits'!I39&gt;0, Vypocty!$H$5, 0)))</f>
        <v>0</v>
      </c>
      <c r="J39" s="26">
        <f>IF('Mixing Kits'!J39&gt;Vypocty!$U$12, Vypocty!$V$12*Vypocty!$F$8,  IF('Mixing Kits'!J39&gt;0, Vypocty!$F$8, 0))</f>
        <v>0</v>
      </c>
      <c r="K39" s="26">
        <f>IF('Mixing Kits'!K39&gt;Vypocty!$U$12, Vypocty!$V$12*Vypocty!$F$8,  IF('Mixing Kits'!K39&gt;0, Vypocty!$F$8, 0))</f>
        <v>0</v>
      </c>
      <c r="L39" s="26">
        <f>IF('Mixing Kits'!L39&gt;Vypocty!$U$10, Vypocty!$V$10*Vypocty!$H$8, IF('Mixing Kits'!L39&gt;Vypocty!$U$9, Vypocty!$V$9*Vypocty!$H$8, IF('Mixing Kits'!L39&gt;0, Vypocty!$H$8, 0)))</f>
        <v>0</v>
      </c>
      <c r="M39" s="26">
        <f>IF('Mixing Kits'!M39&gt;0, Vypocty!$F$7, 0)</f>
        <v>0</v>
      </c>
      <c r="N39" s="26">
        <f>IF('Mixing Kits'!N39&gt;Vypocty!$U$10, Vypocty!$V$10*Vypocty!$J$4, IF('Mixing Kits'!N39&gt;Vypocty!$U$9, Vypocty!$V$9*Vypocty!$J$4, IF('Mixing Kits'!N39&gt;0, Vypocty!$J$4, 0)))</f>
        <v>0</v>
      </c>
      <c r="O39" s="26">
        <f>IF('Mixing Kits'!O39&gt;Vypocty!$U$10, Vypocty!$V$10*Vypocty!$J$4, IF('Mixing Kits'!O39&gt;Vypocty!$U$9, Vypocty!$V$9*Vypocty!$J$4, IF('Mixing Kits'!O39&gt;0, Vypocty!$J$4, 0)))</f>
        <v>0</v>
      </c>
      <c r="P39" s="26">
        <f>IF('Mixing Kits'!P39&gt;Vypocty!$U$10, Vypocty!$V$10*Vypocty!$J$5, IF('Mixing Kits'!P39&gt;Vypocty!$U$9, Vypocty!$V$9*Vypocty!$J$5, IF('Mixing Kits'!P39&gt;0, Vypocty!$J$5, 0)))</f>
        <v>0</v>
      </c>
      <c r="Q39" s="26">
        <f>IF('Mixing Kits'!Q39&gt;Vypocty!$U$10, Vypocty!$V$10*Vypocty!$J$6, IF('Mixing Kits'!Q39&gt;Vypocty!$U$9, Vypocty!$V$9*Vypocty!$J$6, IF('Mixing Kits'!Q39&gt;0, Vypocty!$J$6, 0)))</f>
        <v>0</v>
      </c>
      <c r="R39" s="26">
        <f>IF('Mixing Kits'!R39&gt;Vypocty!$U$10, Vypocty!$V$10*Vypocty!$J$6, IF('Mixing Kits'!R39&gt;Vypocty!$U$9, Vypocty!$V$9*Vypocty!$J$6, IF('Mixing Kits'!R39&gt;0, Vypocty!$J$6, 0)))</f>
        <v>0</v>
      </c>
      <c r="S39" s="26">
        <f>IF('Mixing Kits'!S39&gt;Vypocty!$U$10, Vypocty!$V$10*Vypocty!$J$7, IF('Mixing Kits'!S39&gt;Vypocty!$U$9, Vypocty!$V$9*Vypocty!$J$7, IF('Mixing Kits'!S39&gt;0, Vypocty!$J$7, 0)))</f>
        <v>0</v>
      </c>
      <c r="T39" s="26">
        <f>IF('Mixing Kits'!T39&gt;Vypocty!$U$10, Vypocty!$V$10*Vypocty!$H$7, IF('Mixing Kits'!T39&gt;Vypocty!$U$9, Vypocty!$V$9*Vypocty!$H$7, IF('Mixing Kits'!T39&gt;0, Vypocty!$H$7, 0)))</f>
        <v>0</v>
      </c>
    </row>
    <row r="40" spans="1:20" x14ac:dyDescent="0.25">
      <c r="A40" s="25">
        <v>29</v>
      </c>
      <c r="B40" s="25">
        <f>IF('Mixing Kits'!B40&gt;Vypocty!$U$10, Vypocty!$V$10*Vypocty!$F$4, IF('Mixing Kits'!B40&gt;Vypocty!$U$9, Vypocty!$V$9*Vypocty!$F$4, IF('Mixing Kits'!B40&gt;0, Vypocty!$F$4, 0)))</f>
        <v>0</v>
      </c>
      <c r="C40" s="25">
        <f>IF('Mixing Kits'!C40&gt;Vypocty!$U$10, Vypocty!$V$10*Vypocty!$F$5, IF('Mixing Kits'!C40&gt;Vypocty!$U$9, Vypocty!$V$9*Vypocty!$F$5, IF('Mixing Kits'!C40&gt;0, Vypocty!$F$5, 0)))</f>
        <v>0</v>
      </c>
      <c r="D40" s="25">
        <f>IF('Mixing Kits'!D40&gt;Vypocty!$U$10, Vypocty!$V$10*Vypocty!$F$6, IF('Mixing Kits'!D40&gt;Vypocty!$U$9, Vypocty!$V$9*Vypocty!$F$6, IF('Mixing Kits'!D40&gt;0, Vypocty!$F$6, 0)))</f>
        <v>0</v>
      </c>
      <c r="E40" s="26">
        <f>IF('Mixing Kits'!E40&gt;Vypocty!$U$10, Vypocty!$V$10*Vypocty!$H$4, IF('Mixing Kits'!E40&gt;Vypocty!$U$9, Vypocty!$V$9*Vypocty!$H$4, IF('Mixing Kits'!E40&gt;0, Vypocty!$H$4, 0)))</f>
        <v>0</v>
      </c>
      <c r="F40" s="26">
        <f>IF('Mixing Kits'!F40&gt;Vypocty!$U$10, Vypocty!$V$10*Vypocty!$H$4, IF('Mixing Kits'!F40&gt;Vypocty!$U$9, Vypocty!$V$9*Vypocty!$H$4, IF('Mixing Kits'!F40&gt;0, Vypocty!$H$4, 0)))</f>
        <v>0</v>
      </c>
      <c r="G40" s="26">
        <f>IF('Mixing Kits'!G40&gt;Vypocty!$U$10, Vypocty!$V$10*Vypocty!$H$6, IF('Mixing Kits'!G40&gt;Vypocty!$U$9, Vypocty!$V$9*Vypocty!$H$6, IF('Mixing Kits'!G40&gt;0, Vypocty!$H$6, 0)))</f>
        <v>0</v>
      </c>
      <c r="H40" s="26">
        <f>IF('Mixing Kits'!H40&gt;Vypocty!$U$10, Vypocty!$V$10*Vypocty!$H$5, IF('Mixing Kits'!H40&gt;Vypocty!$U$9, Vypocty!$V$9*Vypocty!$H$5, IF('Mixing Kits'!H40&gt;0, Vypocty!$H$5, 0)))</f>
        <v>0</v>
      </c>
      <c r="I40" s="26">
        <f>IF('Mixing Kits'!I40&gt;Vypocty!$U$10, Vypocty!$V$10*Vypocty!$H$5, IF('Mixing Kits'!I40&gt;Vypocty!$U$9, Vypocty!$V$9*Vypocty!$H$5, IF('Mixing Kits'!I40&gt;0, Vypocty!$H$5, 0)))</f>
        <v>0</v>
      </c>
      <c r="J40" s="26">
        <f>IF('Mixing Kits'!J40&gt;Vypocty!$U$12, Vypocty!$V$12*Vypocty!$F$8,  IF('Mixing Kits'!J40&gt;0, Vypocty!$F$8, 0))</f>
        <v>0</v>
      </c>
      <c r="K40" s="26">
        <f>IF('Mixing Kits'!K40&gt;Vypocty!$U$12, Vypocty!$V$12*Vypocty!$F$8,  IF('Mixing Kits'!K40&gt;0, Vypocty!$F$8, 0))</f>
        <v>0</v>
      </c>
      <c r="L40" s="26">
        <f>IF('Mixing Kits'!L40&gt;Vypocty!$U$10, Vypocty!$V$10*Vypocty!$H$8, IF('Mixing Kits'!L40&gt;Vypocty!$U$9, Vypocty!$V$9*Vypocty!$H$8, IF('Mixing Kits'!L40&gt;0, Vypocty!$H$8, 0)))</f>
        <v>0</v>
      </c>
      <c r="M40" s="26">
        <f>IF('Mixing Kits'!M40&gt;0, Vypocty!$F$7, 0)</f>
        <v>0</v>
      </c>
      <c r="N40" s="26">
        <f>IF('Mixing Kits'!N40&gt;Vypocty!$U$10, Vypocty!$V$10*Vypocty!$J$4, IF('Mixing Kits'!N40&gt;Vypocty!$U$9, Vypocty!$V$9*Vypocty!$J$4, IF('Mixing Kits'!N40&gt;0, Vypocty!$J$4, 0)))</f>
        <v>0</v>
      </c>
      <c r="O40" s="26">
        <f>IF('Mixing Kits'!O40&gt;Vypocty!$U$10, Vypocty!$V$10*Vypocty!$J$4, IF('Mixing Kits'!O40&gt;Vypocty!$U$9, Vypocty!$V$9*Vypocty!$J$4, IF('Mixing Kits'!O40&gt;0, Vypocty!$J$4, 0)))</f>
        <v>0</v>
      </c>
      <c r="P40" s="26">
        <f>IF('Mixing Kits'!P40&gt;Vypocty!$U$10, Vypocty!$V$10*Vypocty!$J$5, IF('Mixing Kits'!P40&gt;Vypocty!$U$9, Vypocty!$V$9*Vypocty!$J$5, IF('Mixing Kits'!P40&gt;0, Vypocty!$J$5, 0)))</f>
        <v>0</v>
      </c>
      <c r="Q40" s="26">
        <f>IF('Mixing Kits'!Q40&gt;Vypocty!$U$10, Vypocty!$V$10*Vypocty!$J$6, IF('Mixing Kits'!Q40&gt;Vypocty!$U$9, Vypocty!$V$9*Vypocty!$J$6, IF('Mixing Kits'!Q40&gt;0, Vypocty!$J$6, 0)))</f>
        <v>0</v>
      </c>
      <c r="R40" s="26">
        <f>IF('Mixing Kits'!R40&gt;Vypocty!$U$10, Vypocty!$V$10*Vypocty!$J$6, IF('Mixing Kits'!R40&gt;Vypocty!$U$9, Vypocty!$V$9*Vypocty!$J$6, IF('Mixing Kits'!R40&gt;0, Vypocty!$J$6, 0)))</f>
        <v>0</v>
      </c>
      <c r="S40" s="26">
        <f>IF('Mixing Kits'!S40&gt;Vypocty!$U$10, Vypocty!$V$10*Vypocty!$J$7, IF('Mixing Kits'!S40&gt;Vypocty!$U$9, Vypocty!$V$9*Vypocty!$J$7, IF('Mixing Kits'!S40&gt;0, Vypocty!$J$7, 0)))</f>
        <v>0</v>
      </c>
      <c r="T40" s="26">
        <f>IF('Mixing Kits'!T40&gt;Vypocty!$U$10, Vypocty!$V$10*Vypocty!$H$7, IF('Mixing Kits'!T40&gt;Vypocty!$U$9, Vypocty!$V$9*Vypocty!$H$7, IF('Mixing Kits'!T40&gt;0, Vypocty!$H$7, 0)))</f>
        <v>0</v>
      </c>
    </row>
    <row r="41" spans="1:20" x14ac:dyDescent="0.25">
      <c r="A41" s="25">
        <v>30</v>
      </c>
      <c r="B41" s="25">
        <f>IF('Mixing Kits'!B41&gt;Vypocty!$U$10, Vypocty!$V$10*Vypocty!$F$4, IF('Mixing Kits'!B41&gt;Vypocty!$U$9, Vypocty!$V$9*Vypocty!$F$4, IF('Mixing Kits'!B41&gt;0, Vypocty!$F$4, 0)))</f>
        <v>0</v>
      </c>
      <c r="C41" s="25">
        <f>IF('Mixing Kits'!C41&gt;Vypocty!$U$10, Vypocty!$V$10*Vypocty!$F$5, IF('Mixing Kits'!C41&gt;Vypocty!$U$9, Vypocty!$V$9*Vypocty!$F$5, IF('Mixing Kits'!C41&gt;0, Vypocty!$F$5, 0)))</f>
        <v>0</v>
      </c>
      <c r="D41" s="25">
        <f>IF('Mixing Kits'!D41&gt;Vypocty!$U$10, Vypocty!$V$10*Vypocty!$F$6, IF('Mixing Kits'!D41&gt;Vypocty!$U$9, Vypocty!$V$9*Vypocty!$F$6, IF('Mixing Kits'!D41&gt;0, Vypocty!$F$6, 0)))</f>
        <v>0</v>
      </c>
      <c r="E41" s="26">
        <f>IF('Mixing Kits'!E41&gt;Vypocty!$U$10, Vypocty!$V$10*Vypocty!$H$4, IF('Mixing Kits'!E41&gt;Vypocty!$U$9, Vypocty!$V$9*Vypocty!$H$4, IF('Mixing Kits'!E41&gt;0, Vypocty!$H$4, 0)))</f>
        <v>0</v>
      </c>
      <c r="F41" s="26">
        <f>IF('Mixing Kits'!F41&gt;Vypocty!$U$10, Vypocty!$V$10*Vypocty!$H$4, IF('Mixing Kits'!F41&gt;Vypocty!$U$9, Vypocty!$V$9*Vypocty!$H$4, IF('Mixing Kits'!F41&gt;0, Vypocty!$H$4, 0)))</f>
        <v>0</v>
      </c>
      <c r="G41" s="26">
        <f>IF('Mixing Kits'!G41&gt;Vypocty!$U$10, Vypocty!$V$10*Vypocty!$H$6, IF('Mixing Kits'!G41&gt;Vypocty!$U$9, Vypocty!$V$9*Vypocty!$H$6, IF('Mixing Kits'!G41&gt;0, Vypocty!$H$6, 0)))</f>
        <v>0</v>
      </c>
      <c r="H41" s="26">
        <f>IF('Mixing Kits'!H41&gt;Vypocty!$U$10, Vypocty!$V$10*Vypocty!$H$5, IF('Mixing Kits'!H41&gt;Vypocty!$U$9, Vypocty!$V$9*Vypocty!$H$5, IF('Mixing Kits'!H41&gt;0, Vypocty!$H$5, 0)))</f>
        <v>0</v>
      </c>
      <c r="I41" s="26">
        <f>IF('Mixing Kits'!I41&gt;Vypocty!$U$10, Vypocty!$V$10*Vypocty!$H$5, IF('Mixing Kits'!I41&gt;Vypocty!$U$9, Vypocty!$V$9*Vypocty!$H$5, IF('Mixing Kits'!I41&gt;0, Vypocty!$H$5, 0)))</f>
        <v>0</v>
      </c>
      <c r="J41" s="26">
        <f>IF('Mixing Kits'!J41&gt;Vypocty!$U$12, Vypocty!$V$12*Vypocty!$F$8,  IF('Mixing Kits'!J41&gt;0, Vypocty!$F$8, 0))</f>
        <v>0</v>
      </c>
      <c r="K41" s="26">
        <f>IF('Mixing Kits'!K41&gt;Vypocty!$U$12, Vypocty!$V$12*Vypocty!$F$8,  IF('Mixing Kits'!K41&gt;0, Vypocty!$F$8, 0))</f>
        <v>0</v>
      </c>
      <c r="L41" s="26">
        <f>IF('Mixing Kits'!L41&gt;Vypocty!$U$10, Vypocty!$V$10*Vypocty!$H$8, IF('Mixing Kits'!L41&gt;Vypocty!$U$9, Vypocty!$V$9*Vypocty!$H$8, IF('Mixing Kits'!L41&gt;0, Vypocty!$H$8, 0)))</f>
        <v>0</v>
      </c>
      <c r="M41" s="26">
        <f>IF('Mixing Kits'!M41&gt;0, Vypocty!$F$7, 0)</f>
        <v>0</v>
      </c>
      <c r="N41" s="26">
        <f>IF('Mixing Kits'!N41&gt;Vypocty!$U$10, Vypocty!$V$10*Vypocty!$J$4, IF('Mixing Kits'!N41&gt;Vypocty!$U$9, Vypocty!$V$9*Vypocty!$J$4, IF('Mixing Kits'!N41&gt;0, Vypocty!$J$4, 0)))</f>
        <v>0</v>
      </c>
      <c r="O41" s="26">
        <f>IF('Mixing Kits'!O41&gt;Vypocty!$U$10, Vypocty!$V$10*Vypocty!$J$4, IF('Mixing Kits'!O41&gt;Vypocty!$U$9, Vypocty!$V$9*Vypocty!$J$4, IF('Mixing Kits'!O41&gt;0, Vypocty!$J$4, 0)))</f>
        <v>0</v>
      </c>
      <c r="P41" s="26">
        <f>IF('Mixing Kits'!P41&gt;Vypocty!$U$10, Vypocty!$V$10*Vypocty!$J$5, IF('Mixing Kits'!P41&gt;Vypocty!$U$9, Vypocty!$V$9*Vypocty!$J$5, IF('Mixing Kits'!P41&gt;0, Vypocty!$J$5, 0)))</f>
        <v>0</v>
      </c>
      <c r="Q41" s="26">
        <f>IF('Mixing Kits'!Q41&gt;Vypocty!$U$10, Vypocty!$V$10*Vypocty!$J$6, IF('Mixing Kits'!Q41&gt;Vypocty!$U$9, Vypocty!$V$9*Vypocty!$J$6, IF('Mixing Kits'!Q41&gt;0, Vypocty!$J$6, 0)))</f>
        <v>0</v>
      </c>
      <c r="R41" s="26">
        <f>IF('Mixing Kits'!R41&gt;Vypocty!$U$10, Vypocty!$V$10*Vypocty!$J$6, IF('Mixing Kits'!R41&gt;Vypocty!$U$9, Vypocty!$V$9*Vypocty!$J$6, IF('Mixing Kits'!R41&gt;0, Vypocty!$J$6, 0)))</f>
        <v>0</v>
      </c>
      <c r="S41" s="26">
        <f>IF('Mixing Kits'!S41&gt;Vypocty!$U$10, Vypocty!$V$10*Vypocty!$J$7, IF('Mixing Kits'!S41&gt;Vypocty!$U$9, Vypocty!$V$9*Vypocty!$J$7, IF('Mixing Kits'!S41&gt;0, Vypocty!$J$7, 0)))</f>
        <v>0</v>
      </c>
      <c r="T41" s="26">
        <f>IF('Mixing Kits'!T41&gt;Vypocty!$U$10, Vypocty!$V$10*Vypocty!$H$7, IF('Mixing Kits'!T41&gt;Vypocty!$U$9, Vypocty!$V$9*Vypocty!$H$7, IF('Mixing Kits'!T41&gt;0, Vypocty!$H$7, 0)))</f>
        <v>0</v>
      </c>
    </row>
    <row r="42" spans="1:20" x14ac:dyDescent="0.25">
      <c r="A42" s="25">
        <v>31</v>
      </c>
      <c r="B42" s="25">
        <f>IF('Mixing Kits'!B42&gt;Vypocty!$U$10, Vypocty!$V$10*Vypocty!$F$4, IF('Mixing Kits'!B42&gt;Vypocty!$U$9, Vypocty!$V$9*Vypocty!$F$4, IF('Mixing Kits'!B42&gt;0, Vypocty!$F$4, 0)))</f>
        <v>0</v>
      </c>
      <c r="C42" s="25">
        <f>IF('Mixing Kits'!C42&gt;Vypocty!$U$10, Vypocty!$V$10*Vypocty!$F$5, IF('Mixing Kits'!C42&gt;Vypocty!$U$9, Vypocty!$V$9*Vypocty!$F$5, IF('Mixing Kits'!C42&gt;0, Vypocty!$F$5, 0)))</f>
        <v>0</v>
      </c>
      <c r="D42" s="25">
        <f>IF('Mixing Kits'!D42&gt;Vypocty!$U$10, Vypocty!$V$10*Vypocty!$F$6, IF('Mixing Kits'!D42&gt;Vypocty!$U$9, Vypocty!$V$9*Vypocty!$F$6, IF('Mixing Kits'!D42&gt;0, Vypocty!$F$6, 0)))</f>
        <v>0</v>
      </c>
      <c r="E42" s="26">
        <f>IF('Mixing Kits'!E42&gt;Vypocty!$U$10, Vypocty!$V$10*Vypocty!$H$4, IF('Mixing Kits'!E42&gt;Vypocty!$U$9, Vypocty!$V$9*Vypocty!$H$4, IF('Mixing Kits'!E42&gt;0, Vypocty!$H$4, 0)))</f>
        <v>0</v>
      </c>
      <c r="F42" s="26">
        <f>IF('Mixing Kits'!F42&gt;Vypocty!$U$10, Vypocty!$V$10*Vypocty!$H$4, IF('Mixing Kits'!F42&gt;Vypocty!$U$9, Vypocty!$V$9*Vypocty!$H$4, IF('Mixing Kits'!F42&gt;0, Vypocty!$H$4, 0)))</f>
        <v>0</v>
      </c>
      <c r="G42" s="26">
        <f>IF('Mixing Kits'!G42&gt;Vypocty!$U$10, Vypocty!$V$10*Vypocty!$H$6, IF('Mixing Kits'!G42&gt;Vypocty!$U$9, Vypocty!$V$9*Vypocty!$H$6, IF('Mixing Kits'!G42&gt;0, Vypocty!$H$6, 0)))</f>
        <v>0</v>
      </c>
      <c r="H42" s="26">
        <f>IF('Mixing Kits'!H42&gt;Vypocty!$U$10, Vypocty!$V$10*Vypocty!$H$5, IF('Mixing Kits'!H42&gt;Vypocty!$U$9, Vypocty!$V$9*Vypocty!$H$5, IF('Mixing Kits'!H42&gt;0, Vypocty!$H$5, 0)))</f>
        <v>0</v>
      </c>
      <c r="I42" s="26">
        <f>IF('Mixing Kits'!I42&gt;Vypocty!$U$10, Vypocty!$V$10*Vypocty!$H$5, IF('Mixing Kits'!I42&gt;Vypocty!$U$9, Vypocty!$V$9*Vypocty!$H$5, IF('Mixing Kits'!I42&gt;0, Vypocty!$H$5, 0)))</f>
        <v>0</v>
      </c>
      <c r="J42" s="26">
        <f>IF('Mixing Kits'!J42&gt;Vypocty!$U$12, Vypocty!$V$12*Vypocty!$F$8,  IF('Mixing Kits'!J42&gt;0, Vypocty!$F$8, 0))</f>
        <v>0</v>
      </c>
      <c r="K42" s="26">
        <f>IF('Mixing Kits'!K42&gt;Vypocty!$U$12, Vypocty!$V$12*Vypocty!$F$8,  IF('Mixing Kits'!K42&gt;0, Vypocty!$F$8, 0))</f>
        <v>0</v>
      </c>
      <c r="L42" s="26">
        <f>IF('Mixing Kits'!L42&gt;Vypocty!$U$10, Vypocty!$V$10*Vypocty!$H$8, IF('Mixing Kits'!L42&gt;Vypocty!$U$9, Vypocty!$V$9*Vypocty!$H$8, IF('Mixing Kits'!L42&gt;0, Vypocty!$H$8, 0)))</f>
        <v>0</v>
      </c>
      <c r="M42" s="26">
        <f>IF('Mixing Kits'!M42&gt;0, Vypocty!$F$7, 0)</f>
        <v>0</v>
      </c>
      <c r="N42" s="26">
        <f>IF('Mixing Kits'!N42&gt;Vypocty!$U$10, Vypocty!$V$10*Vypocty!$J$4, IF('Mixing Kits'!N42&gt;Vypocty!$U$9, Vypocty!$V$9*Vypocty!$J$4, IF('Mixing Kits'!N42&gt;0, Vypocty!$J$4, 0)))</f>
        <v>0</v>
      </c>
      <c r="O42" s="26">
        <f>IF('Mixing Kits'!O42&gt;Vypocty!$U$10, Vypocty!$V$10*Vypocty!$J$4, IF('Mixing Kits'!O42&gt;Vypocty!$U$9, Vypocty!$V$9*Vypocty!$J$4, IF('Mixing Kits'!O42&gt;0, Vypocty!$J$4, 0)))</f>
        <v>0</v>
      </c>
      <c r="P42" s="26">
        <f>IF('Mixing Kits'!P42&gt;Vypocty!$U$10, Vypocty!$V$10*Vypocty!$J$5, IF('Mixing Kits'!P42&gt;Vypocty!$U$9, Vypocty!$V$9*Vypocty!$J$5, IF('Mixing Kits'!P42&gt;0, Vypocty!$J$5, 0)))</f>
        <v>0</v>
      </c>
      <c r="Q42" s="26">
        <f>IF('Mixing Kits'!Q42&gt;Vypocty!$U$10, Vypocty!$V$10*Vypocty!$J$6, IF('Mixing Kits'!Q42&gt;Vypocty!$U$9, Vypocty!$V$9*Vypocty!$J$6, IF('Mixing Kits'!Q42&gt;0, Vypocty!$J$6, 0)))</f>
        <v>0</v>
      </c>
      <c r="R42" s="26">
        <f>IF('Mixing Kits'!R42&gt;Vypocty!$U$10, Vypocty!$V$10*Vypocty!$J$6, IF('Mixing Kits'!R42&gt;Vypocty!$U$9, Vypocty!$V$9*Vypocty!$J$6, IF('Mixing Kits'!R42&gt;0, Vypocty!$J$6, 0)))</f>
        <v>0</v>
      </c>
      <c r="S42" s="26">
        <f>IF('Mixing Kits'!S42&gt;Vypocty!$U$10, Vypocty!$V$10*Vypocty!$J$7, IF('Mixing Kits'!S42&gt;Vypocty!$U$9, Vypocty!$V$9*Vypocty!$J$7, IF('Mixing Kits'!S42&gt;0, Vypocty!$J$7, 0)))</f>
        <v>0</v>
      </c>
      <c r="T42" s="26">
        <f>IF('Mixing Kits'!T42&gt;Vypocty!$U$10, Vypocty!$V$10*Vypocty!$H$7, IF('Mixing Kits'!T42&gt;Vypocty!$U$9, Vypocty!$V$9*Vypocty!$H$7, IF('Mixing Kits'!T42&gt;0, Vypocty!$H$7, 0)))</f>
        <v>0</v>
      </c>
    </row>
    <row r="43" spans="1:20" x14ac:dyDescent="0.25">
      <c r="A43" s="25">
        <v>32</v>
      </c>
      <c r="B43" s="25">
        <f>IF('Mixing Kits'!B43&gt;Vypocty!$U$10, Vypocty!$V$10*Vypocty!$F$4, IF('Mixing Kits'!B43&gt;Vypocty!$U$9, Vypocty!$V$9*Vypocty!$F$4, IF('Mixing Kits'!B43&gt;0, Vypocty!$F$4, 0)))</f>
        <v>0</v>
      </c>
      <c r="C43" s="25">
        <f>IF('Mixing Kits'!C43&gt;Vypocty!$U$10, Vypocty!$V$10*Vypocty!$F$5, IF('Mixing Kits'!C43&gt;Vypocty!$U$9, Vypocty!$V$9*Vypocty!$F$5, IF('Mixing Kits'!C43&gt;0, Vypocty!$F$5, 0)))</f>
        <v>0</v>
      </c>
      <c r="D43" s="25">
        <f>IF('Mixing Kits'!D43&gt;Vypocty!$U$10, Vypocty!$V$10*Vypocty!$F$6, IF('Mixing Kits'!D43&gt;Vypocty!$U$9, Vypocty!$V$9*Vypocty!$F$6, IF('Mixing Kits'!D43&gt;0, Vypocty!$F$6, 0)))</f>
        <v>0</v>
      </c>
      <c r="E43" s="26">
        <f>IF('Mixing Kits'!E43&gt;Vypocty!$U$10, Vypocty!$V$10*Vypocty!$H$4, IF('Mixing Kits'!E43&gt;Vypocty!$U$9, Vypocty!$V$9*Vypocty!$H$4, IF('Mixing Kits'!E43&gt;0, Vypocty!$H$4, 0)))</f>
        <v>0</v>
      </c>
      <c r="F43" s="26">
        <f>IF('Mixing Kits'!F43&gt;Vypocty!$U$10, Vypocty!$V$10*Vypocty!$H$4, IF('Mixing Kits'!F43&gt;Vypocty!$U$9, Vypocty!$V$9*Vypocty!$H$4, IF('Mixing Kits'!F43&gt;0, Vypocty!$H$4, 0)))</f>
        <v>0</v>
      </c>
      <c r="G43" s="26">
        <f>IF('Mixing Kits'!G43&gt;Vypocty!$U$10, Vypocty!$V$10*Vypocty!$H$6, IF('Mixing Kits'!G43&gt;Vypocty!$U$9, Vypocty!$V$9*Vypocty!$H$6, IF('Mixing Kits'!G43&gt;0, Vypocty!$H$6, 0)))</f>
        <v>0</v>
      </c>
      <c r="H43" s="26">
        <f>IF('Mixing Kits'!H43&gt;Vypocty!$U$10, Vypocty!$V$10*Vypocty!$H$5, IF('Mixing Kits'!H43&gt;Vypocty!$U$9, Vypocty!$V$9*Vypocty!$H$5, IF('Mixing Kits'!H43&gt;0, Vypocty!$H$5, 0)))</f>
        <v>0</v>
      </c>
      <c r="I43" s="26">
        <f>IF('Mixing Kits'!I43&gt;Vypocty!$U$10, Vypocty!$V$10*Vypocty!$H$5, IF('Mixing Kits'!I43&gt;Vypocty!$U$9, Vypocty!$V$9*Vypocty!$H$5, IF('Mixing Kits'!I43&gt;0, Vypocty!$H$5, 0)))</f>
        <v>0</v>
      </c>
      <c r="J43" s="26">
        <f>IF('Mixing Kits'!J43&gt;Vypocty!$U$12, Vypocty!$V$12*Vypocty!$F$8,  IF('Mixing Kits'!J43&gt;0, Vypocty!$F$8, 0))</f>
        <v>0</v>
      </c>
      <c r="K43" s="26">
        <f>IF('Mixing Kits'!K43&gt;Vypocty!$U$12, Vypocty!$V$12*Vypocty!$F$8,  IF('Mixing Kits'!K43&gt;0, Vypocty!$F$8, 0))</f>
        <v>0</v>
      </c>
      <c r="L43" s="26">
        <f>IF('Mixing Kits'!L43&gt;Vypocty!$U$10, Vypocty!$V$10*Vypocty!$H$8, IF('Mixing Kits'!L43&gt;Vypocty!$U$9, Vypocty!$V$9*Vypocty!$H$8, IF('Mixing Kits'!L43&gt;0, Vypocty!$H$8, 0)))</f>
        <v>0</v>
      </c>
      <c r="M43" s="26">
        <f>IF('Mixing Kits'!M43&gt;0, Vypocty!$F$7, 0)</f>
        <v>0</v>
      </c>
      <c r="N43" s="26">
        <f>IF('Mixing Kits'!N43&gt;Vypocty!$U$10, Vypocty!$V$10*Vypocty!$J$4, IF('Mixing Kits'!N43&gt;Vypocty!$U$9, Vypocty!$V$9*Vypocty!$J$4, IF('Mixing Kits'!N43&gt;0, Vypocty!$J$4, 0)))</f>
        <v>0</v>
      </c>
      <c r="O43" s="26">
        <f>IF('Mixing Kits'!O43&gt;Vypocty!$U$10, Vypocty!$V$10*Vypocty!$J$4, IF('Mixing Kits'!O43&gt;Vypocty!$U$9, Vypocty!$V$9*Vypocty!$J$4, IF('Mixing Kits'!O43&gt;0, Vypocty!$J$4, 0)))</f>
        <v>0</v>
      </c>
      <c r="P43" s="26">
        <f>IF('Mixing Kits'!P43&gt;Vypocty!$U$10, Vypocty!$V$10*Vypocty!$J$5, IF('Mixing Kits'!P43&gt;Vypocty!$U$9, Vypocty!$V$9*Vypocty!$J$5, IF('Mixing Kits'!P43&gt;0, Vypocty!$J$5, 0)))</f>
        <v>0</v>
      </c>
      <c r="Q43" s="26">
        <f>IF('Mixing Kits'!Q43&gt;Vypocty!$U$10, Vypocty!$V$10*Vypocty!$J$6, IF('Mixing Kits'!Q43&gt;Vypocty!$U$9, Vypocty!$V$9*Vypocty!$J$6, IF('Mixing Kits'!Q43&gt;0, Vypocty!$J$6, 0)))</f>
        <v>0</v>
      </c>
      <c r="R43" s="26">
        <f>IF('Mixing Kits'!R43&gt;Vypocty!$U$10, Vypocty!$V$10*Vypocty!$J$6, IF('Mixing Kits'!R43&gt;Vypocty!$U$9, Vypocty!$V$9*Vypocty!$J$6, IF('Mixing Kits'!R43&gt;0, Vypocty!$J$6, 0)))</f>
        <v>0</v>
      </c>
      <c r="S43" s="26">
        <f>IF('Mixing Kits'!S43&gt;Vypocty!$U$10, Vypocty!$V$10*Vypocty!$J$7, IF('Mixing Kits'!S43&gt;Vypocty!$U$9, Vypocty!$V$9*Vypocty!$J$7, IF('Mixing Kits'!S43&gt;0, Vypocty!$J$7, 0)))</f>
        <v>0</v>
      </c>
      <c r="T43" s="26">
        <f>IF('Mixing Kits'!T43&gt;Vypocty!$U$10, Vypocty!$V$10*Vypocty!$H$7, IF('Mixing Kits'!T43&gt;Vypocty!$U$9, Vypocty!$V$9*Vypocty!$H$7, IF('Mixing Kits'!T43&gt;0, Vypocty!$H$7, 0)))</f>
        <v>0</v>
      </c>
    </row>
    <row r="44" spans="1:20" x14ac:dyDescent="0.25">
      <c r="A44" s="25">
        <v>33</v>
      </c>
      <c r="B44" s="25">
        <f>IF('Mixing Kits'!B44&gt;Vypocty!$U$10, Vypocty!$V$10*Vypocty!$F$4, IF('Mixing Kits'!B44&gt;Vypocty!$U$9, Vypocty!$V$9*Vypocty!$F$4, IF('Mixing Kits'!B44&gt;0, Vypocty!$F$4, 0)))</f>
        <v>0</v>
      </c>
      <c r="C44" s="25">
        <f>IF('Mixing Kits'!C44&gt;Vypocty!$U$10, Vypocty!$V$10*Vypocty!$F$5, IF('Mixing Kits'!C44&gt;Vypocty!$U$9, Vypocty!$V$9*Vypocty!$F$5, IF('Mixing Kits'!C44&gt;0, Vypocty!$F$5, 0)))</f>
        <v>0</v>
      </c>
      <c r="D44" s="25">
        <f>IF('Mixing Kits'!D44&gt;Vypocty!$U$10, Vypocty!$V$10*Vypocty!$F$6, IF('Mixing Kits'!D44&gt;Vypocty!$U$9, Vypocty!$V$9*Vypocty!$F$6, IF('Mixing Kits'!D44&gt;0, Vypocty!$F$6, 0)))</f>
        <v>0</v>
      </c>
      <c r="E44" s="26">
        <f>IF('Mixing Kits'!E44&gt;Vypocty!$U$10, Vypocty!$V$10*Vypocty!$H$4, IF('Mixing Kits'!E44&gt;Vypocty!$U$9, Vypocty!$V$9*Vypocty!$H$4, IF('Mixing Kits'!E44&gt;0, Vypocty!$H$4, 0)))</f>
        <v>0</v>
      </c>
      <c r="F44" s="26">
        <f>IF('Mixing Kits'!F44&gt;Vypocty!$U$10, Vypocty!$V$10*Vypocty!$H$4, IF('Mixing Kits'!F44&gt;Vypocty!$U$9, Vypocty!$V$9*Vypocty!$H$4, IF('Mixing Kits'!F44&gt;0, Vypocty!$H$4, 0)))</f>
        <v>0</v>
      </c>
      <c r="G44" s="26">
        <f>IF('Mixing Kits'!G44&gt;Vypocty!$U$10, Vypocty!$V$10*Vypocty!$H$6, IF('Mixing Kits'!G44&gt;Vypocty!$U$9, Vypocty!$V$9*Vypocty!$H$6, IF('Mixing Kits'!G44&gt;0, Vypocty!$H$6, 0)))</f>
        <v>0</v>
      </c>
      <c r="H44" s="26">
        <f>IF('Mixing Kits'!H44&gt;Vypocty!$U$10, Vypocty!$V$10*Vypocty!$H$5, IF('Mixing Kits'!H44&gt;Vypocty!$U$9, Vypocty!$V$9*Vypocty!$H$5, IF('Mixing Kits'!H44&gt;0, Vypocty!$H$5, 0)))</f>
        <v>0</v>
      </c>
      <c r="I44" s="26">
        <f>IF('Mixing Kits'!I44&gt;Vypocty!$U$10, Vypocty!$V$10*Vypocty!$H$5, IF('Mixing Kits'!I44&gt;Vypocty!$U$9, Vypocty!$V$9*Vypocty!$H$5, IF('Mixing Kits'!I44&gt;0, Vypocty!$H$5, 0)))</f>
        <v>0</v>
      </c>
      <c r="J44" s="26">
        <f>IF('Mixing Kits'!J44&gt;Vypocty!$U$12, Vypocty!$V$12*Vypocty!$F$8,  IF('Mixing Kits'!J44&gt;0, Vypocty!$F$8, 0))</f>
        <v>0</v>
      </c>
      <c r="K44" s="26">
        <f>IF('Mixing Kits'!K44&gt;Vypocty!$U$12, Vypocty!$V$12*Vypocty!$F$8,  IF('Mixing Kits'!K44&gt;0, Vypocty!$F$8, 0))</f>
        <v>0</v>
      </c>
      <c r="L44" s="26">
        <f>IF('Mixing Kits'!L44&gt;Vypocty!$U$10, Vypocty!$V$10*Vypocty!$H$8, IF('Mixing Kits'!L44&gt;Vypocty!$U$9, Vypocty!$V$9*Vypocty!$H$8, IF('Mixing Kits'!L44&gt;0, Vypocty!$H$8, 0)))</f>
        <v>0</v>
      </c>
      <c r="M44" s="26">
        <f>IF('Mixing Kits'!M44&gt;0, Vypocty!$F$7, 0)</f>
        <v>0</v>
      </c>
      <c r="N44" s="26">
        <f>IF('Mixing Kits'!N44&gt;Vypocty!$U$10, Vypocty!$V$10*Vypocty!$J$4, IF('Mixing Kits'!N44&gt;Vypocty!$U$9, Vypocty!$V$9*Vypocty!$J$4, IF('Mixing Kits'!N44&gt;0, Vypocty!$J$4, 0)))</f>
        <v>0</v>
      </c>
      <c r="O44" s="26">
        <f>IF('Mixing Kits'!O44&gt;Vypocty!$U$10, Vypocty!$V$10*Vypocty!$J$4, IF('Mixing Kits'!O44&gt;Vypocty!$U$9, Vypocty!$V$9*Vypocty!$J$4, IF('Mixing Kits'!O44&gt;0, Vypocty!$J$4, 0)))</f>
        <v>0</v>
      </c>
      <c r="P44" s="26">
        <f>IF('Mixing Kits'!P44&gt;Vypocty!$U$10, Vypocty!$V$10*Vypocty!$J$5, IF('Mixing Kits'!P44&gt;Vypocty!$U$9, Vypocty!$V$9*Vypocty!$J$5, IF('Mixing Kits'!P44&gt;0, Vypocty!$J$5, 0)))</f>
        <v>0</v>
      </c>
      <c r="Q44" s="26">
        <f>IF('Mixing Kits'!Q44&gt;Vypocty!$U$10, Vypocty!$V$10*Vypocty!$J$6, IF('Mixing Kits'!Q44&gt;Vypocty!$U$9, Vypocty!$V$9*Vypocty!$J$6, IF('Mixing Kits'!Q44&gt;0, Vypocty!$J$6, 0)))</f>
        <v>0</v>
      </c>
      <c r="R44" s="26">
        <f>IF('Mixing Kits'!R44&gt;Vypocty!$U$10, Vypocty!$V$10*Vypocty!$J$6, IF('Mixing Kits'!R44&gt;Vypocty!$U$9, Vypocty!$V$9*Vypocty!$J$6, IF('Mixing Kits'!R44&gt;0, Vypocty!$J$6, 0)))</f>
        <v>0</v>
      </c>
      <c r="S44" s="26">
        <f>IF('Mixing Kits'!S44&gt;Vypocty!$U$10, Vypocty!$V$10*Vypocty!$J$7, IF('Mixing Kits'!S44&gt;Vypocty!$U$9, Vypocty!$V$9*Vypocty!$J$7, IF('Mixing Kits'!S44&gt;0, Vypocty!$J$7, 0)))</f>
        <v>0</v>
      </c>
      <c r="T44" s="26">
        <f>IF('Mixing Kits'!T44&gt;Vypocty!$U$10, Vypocty!$V$10*Vypocty!$H$7, IF('Mixing Kits'!T44&gt;Vypocty!$U$9, Vypocty!$V$9*Vypocty!$H$7, IF('Mixing Kits'!T44&gt;0, Vypocty!$H$7, 0)))</f>
        <v>0</v>
      </c>
    </row>
    <row r="45" spans="1:20" x14ac:dyDescent="0.25">
      <c r="A45" s="25">
        <v>34</v>
      </c>
      <c r="B45" s="25">
        <f>IF('Mixing Kits'!B45&gt;Vypocty!$U$10, Vypocty!$V$10*Vypocty!$F$4, IF('Mixing Kits'!B45&gt;Vypocty!$U$9, Vypocty!$V$9*Vypocty!$F$4, IF('Mixing Kits'!B45&gt;0, Vypocty!$F$4, 0)))</f>
        <v>0</v>
      </c>
      <c r="C45" s="25">
        <f>IF('Mixing Kits'!C45&gt;Vypocty!$U$10, Vypocty!$V$10*Vypocty!$F$5, IF('Mixing Kits'!C45&gt;Vypocty!$U$9, Vypocty!$V$9*Vypocty!$F$5, IF('Mixing Kits'!C45&gt;0, Vypocty!$F$5, 0)))</f>
        <v>0</v>
      </c>
      <c r="D45" s="25">
        <f>IF('Mixing Kits'!D45&gt;Vypocty!$U$10, Vypocty!$V$10*Vypocty!$F$6, IF('Mixing Kits'!D45&gt;Vypocty!$U$9, Vypocty!$V$9*Vypocty!$F$6, IF('Mixing Kits'!D45&gt;0, Vypocty!$F$6, 0)))</f>
        <v>0</v>
      </c>
      <c r="E45" s="26">
        <f>IF('Mixing Kits'!E45&gt;Vypocty!$U$10, Vypocty!$V$10*Vypocty!$H$4, IF('Mixing Kits'!E45&gt;Vypocty!$U$9, Vypocty!$V$9*Vypocty!$H$4, IF('Mixing Kits'!E45&gt;0, Vypocty!$H$4, 0)))</f>
        <v>0</v>
      </c>
      <c r="F45" s="26">
        <f>IF('Mixing Kits'!F45&gt;Vypocty!$U$10, Vypocty!$V$10*Vypocty!$H$4, IF('Mixing Kits'!F45&gt;Vypocty!$U$9, Vypocty!$V$9*Vypocty!$H$4, IF('Mixing Kits'!F45&gt;0, Vypocty!$H$4, 0)))</f>
        <v>0</v>
      </c>
      <c r="G45" s="26">
        <f>IF('Mixing Kits'!G45&gt;Vypocty!$U$10, Vypocty!$V$10*Vypocty!$H$6, IF('Mixing Kits'!G45&gt;Vypocty!$U$9, Vypocty!$V$9*Vypocty!$H$6, IF('Mixing Kits'!G45&gt;0, Vypocty!$H$6, 0)))</f>
        <v>0</v>
      </c>
      <c r="H45" s="26">
        <f>IF('Mixing Kits'!H45&gt;Vypocty!$U$10, Vypocty!$V$10*Vypocty!$H$5, IF('Mixing Kits'!H45&gt;Vypocty!$U$9, Vypocty!$V$9*Vypocty!$H$5, IF('Mixing Kits'!H45&gt;0, Vypocty!$H$5, 0)))</f>
        <v>0</v>
      </c>
      <c r="I45" s="26">
        <f>IF('Mixing Kits'!I45&gt;Vypocty!$U$10, Vypocty!$V$10*Vypocty!$H$5, IF('Mixing Kits'!I45&gt;Vypocty!$U$9, Vypocty!$V$9*Vypocty!$H$5, IF('Mixing Kits'!I45&gt;0, Vypocty!$H$5, 0)))</f>
        <v>0</v>
      </c>
      <c r="J45" s="26">
        <f>IF('Mixing Kits'!J45&gt;Vypocty!$U$12, Vypocty!$V$12*Vypocty!$F$8,  IF('Mixing Kits'!J45&gt;0, Vypocty!$F$8, 0))</f>
        <v>0</v>
      </c>
      <c r="K45" s="26">
        <f>IF('Mixing Kits'!K45&gt;Vypocty!$U$12, Vypocty!$V$12*Vypocty!$F$8,  IF('Mixing Kits'!K45&gt;0, Vypocty!$F$8, 0))</f>
        <v>0</v>
      </c>
      <c r="L45" s="26">
        <f>IF('Mixing Kits'!L45&gt;Vypocty!$U$10, Vypocty!$V$10*Vypocty!$H$8, IF('Mixing Kits'!L45&gt;Vypocty!$U$9, Vypocty!$V$9*Vypocty!$H$8, IF('Mixing Kits'!L45&gt;0, Vypocty!$H$8, 0)))</f>
        <v>0</v>
      </c>
      <c r="M45" s="26">
        <f>IF('Mixing Kits'!M45&gt;0, Vypocty!$F$7, 0)</f>
        <v>0</v>
      </c>
      <c r="N45" s="26">
        <f>IF('Mixing Kits'!N45&gt;Vypocty!$U$10, Vypocty!$V$10*Vypocty!$J$4, IF('Mixing Kits'!N45&gt;Vypocty!$U$9, Vypocty!$V$9*Vypocty!$J$4, IF('Mixing Kits'!N45&gt;0, Vypocty!$J$4, 0)))</f>
        <v>0</v>
      </c>
      <c r="O45" s="26">
        <f>IF('Mixing Kits'!O45&gt;Vypocty!$U$10, Vypocty!$V$10*Vypocty!$J$4, IF('Mixing Kits'!O45&gt;Vypocty!$U$9, Vypocty!$V$9*Vypocty!$J$4, IF('Mixing Kits'!O45&gt;0, Vypocty!$J$4, 0)))</f>
        <v>0</v>
      </c>
      <c r="P45" s="26">
        <f>IF('Mixing Kits'!P45&gt;Vypocty!$U$10, Vypocty!$V$10*Vypocty!$J$5, IF('Mixing Kits'!P45&gt;Vypocty!$U$9, Vypocty!$V$9*Vypocty!$J$5, IF('Mixing Kits'!P45&gt;0, Vypocty!$J$5, 0)))</f>
        <v>0</v>
      </c>
      <c r="Q45" s="26">
        <f>IF('Mixing Kits'!Q45&gt;Vypocty!$U$10, Vypocty!$V$10*Vypocty!$J$6, IF('Mixing Kits'!Q45&gt;Vypocty!$U$9, Vypocty!$V$9*Vypocty!$J$6, IF('Mixing Kits'!Q45&gt;0, Vypocty!$J$6, 0)))</f>
        <v>0</v>
      </c>
      <c r="R45" s="26">
        <f>IF('Mixing Kits'!R45&gt;Vypocty!$U$10, Vypocty!$V$10*Vypocty!$J$6, IF('Mixing Kits'!R45&gt;Vypocty!$U$9, Vypocty!$V$9*Vypocty!$J$6, IF('Mixing Kits'!R45&gt;0, Vypocty!$J$6, 0)))</f>
        <v>0</v>
      </c>
      <c r="S45" s="26">
        <f>IF('Mixing Kits'!S45&gt;Vypocty!$U$10, Vypocty!$V$10*Vypocty!$J$7, IF('Mixing Kits'!S45&gt;Vypocty!$U$9, Vypocty!$V$9*Vypocty!$J$7, IF('Mixing Kits'!S45&gt;0, Vypocty!$J$7, 0)))</f>
        <v>0</v>
      </c>
      <c r="T45" s="26">
        <f>IF('Mixing Kits'!T45&gt;Vypocty!$U$10, Vypocty!$V$10*Vypocty!$H$7, IF('Mixing Kits'!T45&gt;Vypocty!$U$9, Vypocty!$V$9*Vypocty!$H$7, IF('Mixing Kits'!T45&gt;0, Vypocty!$H$7, 0)))</f>
        <v>0</v>
      </c>
    </row>
    <row r="46" spans="1:20" x14ac:dyDescent="0.25">
      <c r="A46" s="25">
        <v>35</v>
      </c>
      <c r="B46" s="25">
        <f>IF('Mixing Kits'!B46&gt;Vypocty!$U$10, Vypocty!$V$10*Vypocty!$F$4, IF('Mixing Kits'!B46&gt;Vypocty!$U$9, Vypocty!$V$9*Vypocty!$F$4, IF('Mixing Kits'!B46&gt;0, Vypocty!$F$4, 0)))</f>
        <v>0</v>
      </c>
      <c r="C46" s="25">
        <f>IF('Mixing Kits'!C46&gt;Vypocty!$U$10, Vypocty!$V$10*Vypocty!$F$5, IF('Mixing Kits'!C46&gt;Vypocty!$U$9, Vypocty!$V$9*Vypocty!$F$5, IF('Mixing Kits'!C46&gt;0, Vypocty!$F$5, 0)))</f>
        <v>0</v>
      </c>
      <c r="D46" s="25">
        <f>IF('Mixing Kits'!D46&gt;Vypocty!$U$10, Vypocty!$V$10*Vypocty!$F$6, IF('Mixing Kits'!D46&gt;Vypocty!$U$9, Vypocty!$V$9*Vypocty!$F$6, IF('Mixing Kits'!D46&gt;0, Vypocty!$F$6, 0)))</f>
        <v>0</v>
      </c>
      <c r="E46" s="26">
        <f>IF('Mixing Kits'!E46&gt;Vypocty!$U$10, Vypocty!$V$10*Vypocty!$H$4, IF('Mixing Kits'!E46&gt;Vypocty!$U$9, Vypocty!$V$9*Vypocty!$H$4, IF('Mixing Kits'!E46&gt;0, Vypocty!$H$4, 0)))</f>
        <v>0</v>
      </c>
      <c r="F46" s="26">
        <f>IF('Mixing Kits'!F46&gt;Vypocty!$U$10, Vypocty!$V$10*Vypocty!$H$4, IF('Mixing Kits'!F46&gt;Vypocty!$U$9, Vypocty!$V$9*Vypocty!$H$4, IF('Mixing Kits'!F46&gt;0, Vypocty!$H$4, 0)))</f>
        <v>0</v>
      </c>
      <c r="G46" s="26">
        <f>IF('Mixing Kits'!G46&gt;Vypocty!$U$10, Vypocty!$V$10*Vypocty!$H$6, IF('Mixing Kits'!G46&gt;Vypocty!$U$9, Vypocty!$V$9*Vypocty!$H$6, IF('Mixing Kits'!G46&gt;0, Vypocty!$H$6, 0)))</f>
        <v>0</v>
      </c>
      <c r="H46" s="26">
        <f>IF('Mixing Kits'!H46&gt;Vypocty!$U$10, Vypocty!$V$10*Vypocty!$H$5, IF('Mixing Kits'!H46&gt;Vypocty!$U$9, Vypocty!$V$9*Vypocty!$H$5, IF('Mixing Kits'!H46&gt;0, Vypocty!$H$5, 0)))</f>
        <v>0</v>
      </c>
      <c r="I46" s="26">
        <f>IF('Mixing Kits'!I46&gt;Vypocty!$U$10, Vypocty!$V$10*Vypocty!$H$5, IF('Mixing Kits'!I46&gt;Vypocty!$U$9, Vypocty!$V$9*Vypocty!$H$5, IF('Mixing Kits'!I46&gt;0, Vypocty!$H$5, 0)))</f>
        <v>0</v>
      </c>
      <c r="J46" s="26">
        <f>IF('Mixing Kits'!J46&gt;Vypocty!$U$12, Vypocty!$V$12*Vypocty!$F$8,  IF('Mixing Kits'!J46&gt;0, Vypocty!$F$8, 0))</f>
        <v>0</v>
      </c>
      <c r="K46" s="26">
        <f>IF('Mixing Kits'!K46&gt;Vypocty!$U$12, Vypocty!$V$12*Vypocty!$F$8,  IF('Mixing Kits'!K46&gt;0, Vypocty!$F$8, 0))</f>
        <v>0</v>
      </c>
      <c r="L46" s="26">
        <f>IF('Mixing Kits'!L46&gt;Vypocty!$U$10, Vypocty!$V$10*Vypocty!$H$8, IF('Mixing Kits'!L46&gt;Vypocty!$U$9, Vypocty!$V$9*Vypocty!$H$8, IF('Mixing Kits'!L46&gt;0, Vypocty!$H$8, 0)))</f>
        <v>0</v>
      </c>
      <c r="M46" s="26">
        <f>IF('Mixing Kits'!M46&gt;0, Vypocty!$F$7, 0)</f>
        <v>0</v>
      </c>
      <c r="N46" s="26">
        <f>IF('Mixing Kits'!N46&gt;Vypocty!$U$10, Vypocty!$V$10*Vypocty!$J$4, IF('Mixing Kits'!N46&gt;Vypocty!$U$9, Vypocty!$V$9*Vypocty!$J$4, IF('Mixing Kits'!N46&gt;0, Vypocty!$J$4, 0)))</f>
        <v>0</v>
      </c>
      <c r="O46" s="26">
        <f>IF('Mixing Kits'!O46&gt;Vypocty!$U$10, Vypocty!$V$10*Vypocty!$J$4, IF('Mixing Kits'!O46&gt;Vypocty!$U$9, Vypocty!$V$9*Vypocty!$J$4, IF('Mixing Kits'!O46&gt;0, Vypocty!$J$4, 0)))</f>
        <v>0</v>
      </c>
      <c r="P46" s="26">
        <f>IF('Mixing Kits'!P46&gt;Vypocty!$U$10, Vypocty!$V$10*Vypocty!$J$5, IF('Mixing Kits'!P46&gt;Vypocty!$U$9, Vypocty!$V$9*Vypocty!$J$5, IF('Mixing Kits'!P46&gt;0, Vypocty!$J$5, 0)))</f>
        <v>0</v>
      </c>
      <c r="Q46" s="26">
        <f>IF('Mixing Kits'!Q46&gt;Vypocty!$U$10, Vypocty!$V$10*Vypocty!$J$6, IF('Mixing Kits'!Q46&gt;Vypocty!$U$9, Vypocty!$V$9*Vypocty!$J$6, IF('Mixing Kits'!Q46&gt;0, Vypocty!$J$6, 0)))</f>
        <v>0</v>
      </c>
      <c r="R46" s="26">
        <f>IF('Mixing Kits'!R46&gt;Vypocty!$U$10, Vypocty!$V$10*Vypocty!$J$6, IF('Mixing Kits'!R46&gt;Vypocty!$U$9, Vypocty!$V$9*Vypocty!$J$6, IF('Mixing Kits'!R46&gt;0, Vypocty!$J$6, 0)))</f>
        <v>0</v>
      </c>
      <c r="S46" s="26">
        <f>IF('Mixing Kits'!S46&gt;Vypocty!$U$10, Vypocty!$V$10*Vypocty!$J$7, IF('Mixing Kits'!S46&gt;Vypocty!$U$9, Vypocty!$V$9*Vypocty!$J$7, IF('Mixing Kits'!S46&gt;0, Vypocty!$J$7, 0)))</f>
        <v>0</v>
      </c>
      <c r="T46" s="26">
        <f>IF('Mixing Kits'!T46&gt;Vypocty!$U$10, Vypocty!$V$10*Vypocty!$H$7, IF('Mixing Kits'!T46&gt;Vypocty!$U$9, Vypocty!$V$9*Vypocty!$H$7, IF('Mixing Kits'!T46&gt;0, Vypocty!$H$7, 0)))</f>
        <v>0</v>
      </c>
    </row>
    <row r="47" spans="1:20" x14ac:dyDescent="0.25">
      <c r="A47" s="25">
        <v>36</v>
      </c>
      <c r="B47" s="25">
        <f>IF('Mixing Kits'!B47&gt;Vypocty!$U$10, Vypocty!$V$10*Vypocty!$F$4, IF('Mixing Kits'!B47&gt;Vypocty!$U$9, Vypocty!$V$9*Vypocty!$F$4, IF('Mixing Kits'!B47&gt;0, Vypocty!$F$4, 0)))</f>
        <v>0</v>
      </c>
      <c r="C47" s="25">
        <f>IF('Mixing Kits'!C47&gt;Vypocty!$U$10, Vypocty!$V$10*Vypocty!$F$5, IF('Mixing Kits'!C47&gt;Vypocty!$U$9, Vypocty!$V$9*Vypocty!$F$5, IF('Mixing Kits'!C47&gt;0, Vypocty!$F$5, 0)))</f>
        <v>0</v>
      </c>
      <c r="D47" s="25">
        <f>IF('Mixing Kits'!D47&gt;Vypocty!$U$10, Vypocty!$V$10*Vypocty!$F$6, IF('Mixing Kits'!D47&gt;Vypocty!$U$9, Vypocty!$V$9*Vypocty!$F$6, IF('Mixing Kits'!D47&gt;0, Vypocty!$F$6, 0)))</f>
        <v>0</v>
      </c>
      <c r="E47" s="26">
        <f>IF('Mixing Kits'!E47&gt;Vypocty!$U$10, Vypocty!$V$10*Vypocty!$H$4, IF('Mixing Kits'!E47&gt;Vypocty!$U$9, Vypocty!$V$9*Vypocty!$H$4, IF('Mixing Kits'!E47&gt;0, Vypocty!$H$4, 0)))</f>
        <v>0</v>
      </c>
      <c r="F47" s="26">
        <f>IF('Mixing Kits'!F47&gt;Vypocty!$U$10, Vypocty!$V$10*Vypocty!$H$4, IF('Mixing Kits'!F47&gt;Vypocty!$U$9, Vypocty!$V$9*Vypocty!$H$4, IF('Mixing Kits'!F47&gt;0, Vypocty!$H$4, 0)))</f>
        <v>0</v>
      </c>
      <c r="G47" s="26">
        <f>IF('Mixing Kits'!G47&gt;Vypocty!$U$10, Vypocty!$V$10*Vypocty!$H$6, IF('Mixing Kits'!G47&gt;Vypocty!$U$9, Vypocty!$V$9*Vypocty!$H$6, IF('Mixing Kits'!G47&gt;0, Vypocty!$H$6, 0)))</f>
        <v>0</v>
      </c>
      <c r="H47" s="26">
        <f>IF('Mixing Kits'!H47&gt;Vypocty!$U$10, Vypocty!$V$10*Vypocty!$H$5, IF('Mixing Kits'!H47&gt;Vypocty!$U$9, Vypocty!$V$9*Vypocty!$H$5, IF('Mixing Kits'!H47&gt;0, Vypocty!$H$5, 0)))</f>
        <v>0</v>
      </c>
      <c r="I47" s="26">
        <f>IF('Mixing Kits'!I47&gt;Vypocty!$U$10, Vypocty!$V$10*Vypocty!$H$5, IF('Mixing Kits'!I47&gt;Vypocty!$U$9, Vypocty!$V$9*Vypocty!$H$5, IF('Mixing Kits'!I47&gt;0, Vypocty!$H$5, 0)))</f>
        <v>0</v>
      </c>
      <c r="J47" s="26">
        <f>IF('Mixing Kits'!J47&gt;Vypocty!$U$12, Vypocty!$V$12*Vypocty!$F$8,  IF('Mixing Kits'!J47&gt;0, Vypocty!$F$8, 0))</f>
        <v>0</v>
      </c>
      <c r="K47" s="26">
        <f>IF('Mixing Kits'!K47&gt;Vypocty!$U$12, Vypocty!$V$12*Vypocty!$F$8,  IF('Mixing Kits'!K47&gt;0, Vypocty!$F$8, 0))</f>
        <v>0</v>
      </c>
      <c r="L47" s="26">
        <f>IF('Mixing Kits'!L47&gt;Vypocty!$U$10, Vypocty!$V$10*Vypocty!$H$8, IF('Mixing Kits'!L47&gt;Vypocty!$U$9, Vypocty!$V$9*Vypocty!$H$8, IF('Mixing Kits'!L47&gt;0, Vypocty!$H$8, 0)))</f>
        <v>0</v>
      </c>
      <c r="M47" s="26">
        <f>IF('Mixing Kits'!M47&gt;0, Vypocty!$F$7, 0)</f>
        <v>0</v>
      </c>
      <c r="N47" s="26">
        <f>IF('Mixing Kits'!N47&gt;Vypocty!$U$10, Vypocty!$V$10*Vypocty!$J$4, IF('Mixing Kits'!N47&gt;Vypocty!$U$9, Vypocty!$V$9*Vypocty!$J$4, IF('Mixing Kits'!N47&gt;0, Vypocty!$J$4, 0)))</f>
        <v>0</v>
      </c>
      <c r="O47" s="26">
        <f>IF('Mixing Kits'!O47&gt;Vypocty!$U$10, Vypocty!$V$10*Vypocty!$J$4, IF('Mixing Kits'!O47&gt;Vypocty!$U$9, Vypocty!$V$9*Vypocty!$J$4, IF('Mixing Kits'!O47&gt;0, Vypocty!$J$4, 0)))</f>
        <v>0</v>
      </c>
      <c r="P47" s="26">
        <f>IF('Mixing Kits'!P47&gt;Vypocty!$U$10, Vypocty!$V$10*Vypocty!$J$5, IF('Mixing Kits'!P47&gt;Vypocty!$U$9, Vypocty!$V$9*Vypocty!$J$5, IF('Mixing Kits'!P47&gt;0, Vypocty!$J$5, 0)))</f>
        <v>0</v>
      </c>
      <c r="Q47" s="26">
        <f>IF('Mixing Kits'!Q47&gt;Vypocty!$U$10, Vypocty!$V$10*Vypocty!$J$6, IF('Mixing Kits'!Q47&gt;Vypocty!$U$9, Vypocty!$V$9*Vypocty!$J$6, IF('Mixing Kits'!Q47&gt;0, Vypocty!$J$6, 0)))</f>
        <v>0</v>
      </c>
      <c r="R47" s="26">
        <f>IF('Mixing Kits'!R47&gt;Vypocty!$U$10, Vypocty!$V$10*Vypocty!$J$6, IF('Mixing Kits'!R47&gt;Vypocty!$U$9, Vypocty!$V$9*Vypocty!$J$6, IF('Mixing Kits'!R47&gt;0, Vypocty!$J$6, 0)))</f>
        <v>0</v>
      </c>
      <c r="S47" s="26">
        <f>IF('Mixing Kits'!S47&gt;Vypocty!$U$10, Vypocty!$V$10*Vypocty!$J$7, IF('Mixing Kits'!S47&gt;Vypocty!$U$9, Vypocty!$V$9*Vypocty!$J$7, IF('Mixing Kits'!S47&gt;0, Vypocty!$J$7, 0)))</f>
        <v>0</v>
      </c>
      <c r="T47" s="26">
        <f>IF('Mixing Kits'!T47&gt;Vypocty!$U$10, Vypocty!$V$10*Vypocty!$H$7, IF('Mixing Kits'!T47&gt;Vypocty!$U$9, Vypocty!$V$9*Vypocty!$H$7, IF('Mixing Kits'!T47&gt;0, Vypocty!$H$7, 0)))</f>
        <v>0</v>
      </c>
    </row>
    <row r="48" spans="1:20" x14ac:dyDescent="0.25">
      <c r="A48" s="25">
        <v>37</v>
      </c>
      <c r="B48" s="25">
        <f>IF('Mixing Kits'!B48&gt;Vypocty!$U$10, Vypocty!$V$10*Vypocty!$F$4, IF('Mixing Kits'!B48&gt;Vypocty!$U$9, Vypocty!$V$9*Vypocty!$F$4, IF('Mixing Kits'!B48&gt;0, Vypocty!$F$4, 0)))</f>
        <v>0</v>
      </c>
      <c r="C48" s="25">
        <f>IF('Mixing Kits'!C48&gt;Vypocty!$U$10, Vypocty!$V$10*Vypocty!$F$5, IF('Mixing Kits'!C48&gt;Vypocty!$U$9, Vypocty!$V$9*Vypocty!$F$5, IF('Mixing Kits'!C48&gt;0, Vypocty!$F$5, 0)))</f>
        <v>0</v>
      </c>
      <c r="D48" s="25">
        <f>IF('Mixing Kits'!D48&gt;Vypocty!$U$10, Vypocty!$V$10*Vypocty!$F$6, IF('Mixing Kits'!D48&gt;Vypocty!$U$9, Vypocty!$V$9*Vypocty!$F$6, IF('Mixing Kits'!D48&gt;0, Vypocty!$F$6, 0)))</f>
        <v>0</v>
      </c>
      <c r="E48" s="26">
        <f>IF('Mixing Kits'!E48&gt;Vypocty!$U$10, Vypocty!$V$10*Vypocty!$H$4, IF('Mixing Kits'!E48&gt;Vypocty!$U$9, Vypocty!$V$9*Vypocty!$H$4, IF('Mixing Kits'!E48&gt;0, Vypocty!$H$4, 0)))</f>
        <v>0</v>
      </c>
      <c r="F48" s="26">
        <f>IF('Mixing Kits'!F48&gt;Vypocty!$U$10, Vypocty!$V$10*Vypocty!$H$4, IF('Mixing Kits'!F48&gt;Vypocty!$U$9, Vypocty!$V$9*Vypocty!$H$4, IF('Mixing Kits'!F48&gt;0, Vypocty!$H$4, 0)))</f>
        <v>0</v>
      </c>
      <c r="G48" s="26">
        <f>IF('Mixing Kits'!G48&gt;Vypocty!$U$10, Vypocty!$V$10*Vypocty!$H$6, IF('Mixing Kits'!G48&gt;Vypocty!$U$9, Vypocty!$V$9*Vypocty!$H$6, IF('Mixing Kits'!G48&gt;0, Vypocty!$H$6, 0)))</f>
        <v>0</v>
      </c>
      <c r="H48" s="26">
        <f>IF('Mixing Kits'!H48&gt;Vypocty!$U$10, Vypocty!$V$10*Vypocty!$H$5, IF('Mixing Kits'!H48&gt;Vypocty!$U$9, Vypocty!$V$9*Vypocty!$H$5, IF('Mixing Kits'!H48&gt;0, Vypocty!$H$5, 0)))</f>
        <v>0</v>
      </c>
      <c r="I48" s="26">
        <f>IF('Mixing Kits'!I48&gt;Vypocty!$U$10, Vypocty!$V$10*Vypocty!$H$5, IF('Mixing Kits'!I48&gt;Vypocty!$U$9, Vypocty!$V$9*Vypocty!$H$5, IF('Mixing Kits'!I48&gt;0, Vypocty!$H$5, 0)))</f>
        <v>0</v>
      </c>
      <c r="J48" s="26">
        <f>IF('Mixing Kits'!J48&gt;Vypocty!$U$12, Vypocty!$V$12*Vypocty!$F$8,  IF('Mixing Kits'!J48&gt;0, Vypocty!$F$8, 0))</f>
        <v>0</v>
      </c>
      <c r="K48" s="26">
        <f>IF('Mixing Kits'!K48&gt;Vypocty!$U$12, Vypocty!$V$12*Vypocty!$F$8,  IF('Mixing Kits'!K48&gt;0, Vypocty!$F$8, 0))</f>
        <v>0</v>
      </c>
      <c r="L48" s="26">
        <f>IF('Mixing Kits'!L48&gt;Vypocty!$U$10, Vypocty!$V$10*Vypocty!$H$8, IF('Mixing Kits'!L48&gt;Vypocty!$U$9, Vypocty!$V$9*Vypocty!$H$8, IF('Mixing Kits'!L48&gt;0, Vypocty!$H$8, 0)))</f>
        <v>0</v>
      </c>
      <c r="M48" s="26">
        <f>IF('Mixing Kits'!M48&gt;0, Vypocty!$F$7, 0)</f>
        <v>0</v>
      </c>
      <c r="N48" s="26">
        <f>IF('Mixing Kits'!N48&gt;Vypocty!$U$10, Vypocty!$V$10*Vypocty!$J$4, IF('Mixing Kits'!N48&gt;Vypocty!$U$9, Vypocty!$V$9*Vypocty!$J$4, IF('Mixing Kits'!N48&gt;0, Vypocty!$J$4, 0)))</f>
        <v>0</v>
      </c>
      <c r="O48" s="26">
        <f>IF('Mixing Kits'!O48&gt;Vypocty!$U$10, Vypocty!$V$10*Vypocty!$J$4, IF('Mixing Kits'!O48&gt;Vypocty!$U$9, Vypocty!$V$9*Vypocty!$J$4, IF('Mixing Kits'!O48&gt;0, Vypocty!$J$4, 0)))</f>
        <v>0</v>
      </c>
      <c r="P48" s="26">
        <f>IF('Mixing Kits'!P48&gt;Vypocty!$U$10, Vypocty!$V$10*Vypocty!$J$5, IF('Mixing Kits'!P48&gt;Vypocty!$U$9, Vypocty!$V$9*Vypocty!$J$5, IF('Mixing Kits'!P48&gt;0, Vypocty!$J$5, 0)))</f>
        <v>0</v>
      </c>
      <c r="Q48" s="26">
        <f>IF('Mixing Kits'!Q48&gt;Vypocty!$U$10, Vypocty!$V$10*Vypocty!$J$6, IF('Mixing Kits'!Q48&gt;Vypocty!$U$9, Vypocty!$V$9*Vypocty!$J$6, IF('Mixing Kits'!Q48&gt;0, Vypocty!$J$6, 0)))</f>
        <v>0</v>
      </c>
      <c r="R48" s="26">
        <f>IF('Mixing Kits'!R48&gt;Vypocty!$U$10, Vypocty!$V$10*Vypocty!$J$6, IF('Mixing Kits'!R48&gt;Vypocty!$U$9, Vypocty!$V$9*Vypocty!$J$6, IF('Mixing Kits'!R48&gt;0, Vypocty!$J$6, 0)))</f>
        <v>0</v>
      </c>
      <c r="S48" s="26">
        <f>IF('Mixing Kits'!S48&gt;Vypocty!$U$10, Vypocty!$V$10*Vypocty!$J$7, IF('Mixing Kits'!S48&gt;Vypocty!$U$9, Vypocty!$V$9*Vypocty!$J$7, IF('Mixing Kits'!S48&gt;0, Vypocty!$J$7, 0)))</f>
        <v>0</v>
      </c>
      <c r="T48" s="26">
        <f>IF('Mixing Kits'!T48&gt;Vypocty!$U$10, Vypocty!$V$10*Vypocty!$H$7, IF('Mixing Kits'!T48&gt;Vypocty!$U$9, Vypocty!$V$9*Vypocty!$H$7, IF('Mixing Kits'!T48&gt;0, Vypocty!$H$7, 0)))</f>
        <v>0</v>
      </c>
    </row>
    <row r="49" spans="1:20" x14ac:dyDescent="0.25">
      <c r="A49" s="25">
        <v>38</v>
      </c>
      <c r="B49" s="25">
        <f>IF('Mixing Kits'!B49&gt;Vypocty!$U$10, Vypocty!$V$10*Vypocty!$F$4, IF('Mixing Kits'!B49&gt;Vypocty!$U$9, Vypocty!$V$9*Vypocty!$F$4, IF('Mixing Kits'!B49&gt;0, Vypocty!$F$4, 0)))</f>
        <v>0</v>
      </c>
      <c r="C49" s="25">
        <f>IF('Mixing Kits'!C49&gt;Vypocty!$U$10, Vypocty!$V$10*Vypocty!$F$5, IF('Mixing Kits'!C49&gt;Vypocty!$U$9, Vypocty!$V$9*Vypocty!$F$5, IF('Mixing Kits'!C49&gt;0, Vypocty!$F$5, 0)))</f>
        <v>0</v>
      </c>
      <c r="D49" s="25">
        <f>IF('Mixing Kits'!D49&gt;Vypocty!$U$10, Vypocty!$V$10*Vypocty!$F$6, IF('Mixing Kits'!D49&gt;Vypocty!$U$9, Vypocty!$V$9*Vypocty!$F$6, IF('Mixing Kits'!D49&gt;0, Vypocty!$F$6, 0)))</f>
        <v>0</v>
      </c>
      <c r="E49" s="26">
        <f>IF('Mixing Kits'!E49&gt;Vypocty!$U$10, Vypocty!$V$10*Vypocty!$H$4, IF('Mixing Kits'!E49&gt;Vypocty!$U$9, Vypocty!$V$9*Vypocty!$H$4, IF('Mixing Kits'!E49&gt;0, Vypocty!$H$4, 0)))</f>
        <v>0</v>
      </c>
      <c r="F49" s="26">
        <f>IF('Mixing Kits'!F49&gt;Vypocty!$U$10, Vypocty!$V$10*Vypocty!$H$4, IF('Mixing Kits'!F49&gt;Vypocty!$U$9, Vypocty!$V$9*Vypocty!$H$4, IF('Mixing Kits'!F49&gt;0, Vypocty!$H$4, 0)))</f>
        <v>0</v>
      </c>
      <c r="G49" s="26">
        <f>IF('Mixing Kits'!G49&gt;Vypocty!$U$10, Vypocty!$V$10*Vypocty!$H$6, IF('Mixing Kits'!G49&gt;Vypocty!$U$9, Vypocty!$V$9*Vypocty!$H$6, IF('Mixing Kits'!G49&gt;0, Vypocty!$H$6, 0)))</f>
        <v>0</v>
      </c>
      <c r="H49" s="26">
        <f>IF('Mixing Kits'!H49&gt;Vypocty!$U$10, Vypocty!$V$10*Vypocty!$H$5, IF('Mixing Kits'!H49&gt;Vypocty!$U$9, Vypocty!$V$9*Vypocty!$H$5, IF('Mixing Kits'!H49&gt;0, Vypocty!$H$5, 0)))</f>
        <v>0</v>
      </c>
      <c r="I49" s="26">
        <f>IF('Mixing Kits'!I49&gt;Vypocty!$U$10, Vypocty!$V$10*Vypocty!$H$5, IF('Mixing Kits'!I49&gt;Vypocty!$U$9, Vypocty!$V$9*Vypocty!$H$5, IF('Mixing Kits'!I49&gt;0, Vypocty!$H$5, 0)))</f>
        <v>0</v>
      </c>
      <c r="J49" s="26">
        <f>IF('Mixing Kits'!J49&gt;Vypocty!$U$12, Vypocty!$V$12*Vypocty!$F$8,  IF('Mixing Kits'!J49&gt;0, Vypocty!$F$8, 0))</f>
        <v>0</v>
      </c>
      <c r="K49" s="26">
        <f>IF('Mixing Kits'!K49&gt;Vypocty!$U$12, Vypocty!$V$12*Vypocty!$F$8,  IF('Mixing Kits'!K49&gt;0, Vypocty!$F$8, 0))</f>
        <v>0</v>
      </c>
      <c r="L49" s="26">
        <f>IF('Mixing Kits'!L49&gt;Vypocty!$U$10, Vypocty!$V$10*Vypocty!$H$8, IF('Mixing Kits'!L49&gt;Vypocty!$U$9, Vypocty!$V$9*Vypocty!$H$8, IF('Mixing Kits'!L49&gt;0, Vypocty!$H$8, 0)))</f>
        <v>0</v>
      </c>
      <c r="M49" s="26">
        <f>IF('Mixing Kits'!M49&gt;0, Vypocty!$F$7, 0)</f>
        <v>0</v>
      </c>
      <c r="N49" s="26">
        <f>IF('Mixing Kits'!N49&gt;Vypocty!$U$10, Vypocty!$V$10*Vypocty!$J$4, IF('Mixing Kits'!N49&gt;Vypocty!$U$9, Vypocty!$V$9*Vypocty!$J$4, IF('Mixing Kits'!N49&gt;0, Vypocty!$J$4, 0)))</f>
        <v>0</v>
      </c>
      <c r="O49" s="26">
        <f>IF('Mixing Kits'!O49&gt;Vypocty!$U$10, Vypocty!$V$10*Vypocty!$J$4, IF('Mixing Kits'!O49&gt;Vypocty!$U$9, Vypocty!$V$9*Vypocty!$J$4, IF('Mixing Kits'!O49&gt;0, Vypocty!$J$4, 0)))</f>
        <v>0</v>
      </c>
      <c r="P49" s="26">
        <f>IF('Mixing Kits'!P49&gt;Vypocty!$U$10, Vypocty!$V$10*Vypocty!$J$5, IF('Mixing Kits'!P49&gt;Vypocty!$U$9, Vypocty!$V$9*Vypocty!$J$5, IF('Mixing Kits'!P49&gt;0, Vypocty!$J$5, 0)))</f>
        <v>0</v>
      </c>
      <c r="Q49" s="26">
        <f>IF('Mixing Kits'!Q49&gt;Vypocty!$U$10, Vypocty!$V$10*Vypocty!$J$6, IF('Mixing Kits'!Q49&gt;Vypocty!$U$9, Vypocty!$V$9*Vypocty!$J$6, IF('Mixing Kits'!Q49&gt;0, Vypocty!$J$6, 0)))</f>
        <v>0</v>
      </c>
      <c r="R49" s="26">
        <f>IF('Mixing Kits'!R49&gt;Vypocty!$U$10, Vypocty!$V$10*Vypocty!$J$6, IF('Mixing Kits'!R49&gt;Vypocty!$U$9, Vypocty!$V$9*Vypocty!$J$6, IF('Mixing Kits'!R49&gt;0, Vypocty!$J$6, 0)))</f>
        <v>0</v>
      </c>
      <c r="S49" s="26">
        <f>IF('Mixing Kits'!S49&gt;Vypocty!$U$10, Vypocty!$V$10*Vypocty!$J$7, IF('Mixing Kits'!S49&gt;Vypocty!$U$9, Vypocty!$V$9*Vypocty!$J$7, IF('Mixing Kits'!S49&gt;0, Vypocty!$J$7, 0)))</f>
        <v>0</v>
      </c>
      <c r="T49" s="26">
        <f>IF('Mixing Kits'!T49&gt;Vypocty!$U$10, Vypocty!$V$10*Vypocty!$H$7, IF('Mixing Kits'!T49&gt;Vypocty!$U$9, Vypocty!$V$9*Vypocty!$H$7, IF('Mixing Kits'!T49&gt;0, Vypocty!$H$7, 0)))</f>
        <v>0</v>
      </c>
    </row>
    <row r="50" spans="1:20" x14ac:dyDescent="0.25">
      <c r="A50" s="25">
        <v>39</v>
      </c>
      <c r="B50" s="25">
        <f>IF('Mixing Kits'!B50&gt;Vypocty!$U$10, Vypocty!$V$10*Vypocty!$F$4, IF('Mixing Kits'!B50&gt;Vypocty!$U$9, Vypocty!$V$9*Vypocty!$F$4, IF('Mixing Kits'!B50&gt;0, Vypocty!$F$4, 0)))</f>
        <v>0</v>
      </c>
      <c r="C50" s="25">
        <f>IF('Mixing Kits'!C50&gt;Vypocty!$U$10, Vypocty!$V$10*Vypocty!$F$5, IF('Mixing Kits'!C50&gt;Vypocty!$U$9, Vypocty!$V$9*Vypocty!$F$5, IF('Mixing Kits'!C50&gt;0, Vypocty!$F$5, 0)))</f>
        <v>0</v>
      </c>
      <c r="D50" s="25">
        <f>IF('Mixing Kits'!D50&gt;Vypocty!$U$10, Vypocty!$V$10*Vypocty!$F$6, IF('Mixing Kits'!D50&gt;Vypocty!$U$9, Vypocty!$V$9*Vypocty!$F$6, IF('Mixing Kits'!D50&gt;0, Vypocty!$F$6, 0)))</f>
        <v>0</v>
      </c>
      <c r="E50" s="26">
        <f>IF('Mixing Kits'!E50&gt;Vypocty!$U$10, Vypocty!$V$10*Vypocty!$H$4, IF('Mixing Kits'!E50&gt;Vypocty!$U$9, Vypocty!$V$9*Vypocty!$H$4, IF('Mixing Kits'!E50&gt;0, Vypocty!$H$4, 0)))</f>
        <v>0</v>
      </c>
      <c r="F50" s="26">
        <f>IF('Mixing Kits'!F50&gt;Vypocty!$U$10, Vypocty!$V$10*Vypocty!$H$4, IF('Mixing Kits'!F50&gt;Vypocty!$U$9, Vypocty!$V$9*Vypocty!$H$4, IF('Mixing Kits'!F50&gt;0, Vypocty!$H$4, 0)))</f>
        <v>0</v>
      </c>
      <c r="G50" s="26">
        <f>IF('Mixing Kits'!G50&gt;Vypocty!$U$10, Vypocty!$V$10*Vypocty!$H$6, IF('Mixing Kits'!G50&gt;Vypocty!$U$9, Vypocty!$V$9*Vypocty!$H$6, IF('Mixing Kits'!G50&gt;0, Vypocty!$H$6, 0)))</f>
        <v>0</v>
      </c>
      <c r="H50" s="26">
        <f>IF('Mixing Kits'!H50&gt;Vypocty!$U$10, Vypocty!$V$10*Vypocty!$H$5, IF('Mixing Kits'!H50&gt;Vypocty!$U$9, Vypocty!$V$9*Vypocty!$H$5, IF('Mixing Kits'!H50&gt;0, Vypocty!$H$5, 0)))</f>
        <v>0</v>
      </c>
      <c r="I50" s="26">
        <f>IF('Mixing Kits'!I50&gt;Vypocty!$U$10, Vypocty!$V$10*Vypocty!$H$5, IF('Mixing Kits'!I50&gt;Vypocty!$U$9, Vypocty!$V$9*Vypocty!$H$5, IF('Mixing Kits'!I50&gt;0, Vypocty!$H$5, 0)))</f>
        <v>0</v>
      </c>
      <c r="J50" s="26">
        <f>IF('Mixing Kits'!J50&gt;Vypocty!$U$12, Vypocty!$V$12*Vypocty!$F$8,  IF('Mixing Kits'!J50&gt;0, Vypocty!$F$8, 0))</f>
        <v>0</v>
      </c>
      <c r="K50" s="26">
        <f>IF('Mixing Kits'!K50&gt;Vypocty!$U$12, Vypocty!$V$12*Vypocty!$F$8,  IF('Mixing Kits'!K50&gt;0, Vypocty!$F$8, 0))</f>
        <v>0</v>
      </c>
      <c r="L50" s="26">
        <f>IF('Mixing Kits'!L50&gt;Vypocty!$U$10, Vypocty!$V$10*Vypocty!$H$8, IF('Mixing Kits'!L50&gt;Vypocty!$U$9, Vypocty!$V$9*Vypocty!$H$8, IF('Mixing Kits'!L50&gt;0, Vypocty!$H$8, 0)))</f>
        <v>0</v>
      </c>
      <c r="M50" s="26">
        <f>IF('Mixing Kits'!M50&gt;0, Vypocty!$F$7, 0)</f>
        <v>0</v>
      </c>
      <c r="N50" s="26">
        <f>IF('Mixing Kits'!N50&gt;Vypocty!$U$10, Vypocty!$V$10*Vypocty!$J$4, IF('Mixing Kits'!N50&gt;Vypocty!$U$9, Vypocty!$V$9*Vypocty!$J$4, IF('Mixing Kits'!N50&gt;0, Vypocty!$J$4, 0)))</f>
        <v>0</v>
      </c>
      <c r="O50" s="26">
        <f>IF('Mixing Kits'!O50&gt;Vypocty!$U$10, Vypocty!$V$10*Vypocty!$J$4, IF('Mixing Kits'!O50&gt;Vypocty!$U$9, Vypocty!$V$9*Vypocty!$J$4, IF('Mixing Kits'!O50&gt;0, Vypocty!$J$4, 0)))</f>
        <v>0</v>
      </c>
      <c r="P50" s="26">
        <f>IF('Mixing Kits'!P50&gt;Vypocty!$U$10, Vypocty!$V$10*Vypocty!$J$5, IF('Mixing Kits'!P50&gt;Vypocty!$U$9, Vypocty!$V$9*Vypocty!$J$5, IF('Mixing Kits'!P50&gt;0, Vypocty!$J$5, 0)))</f>
        <v>0</v>
      </c>
      <c r="Q50" s="26">
        <f>IF('Mixing Kits'!Q50&gt;Vypocty!$U$10, Vypocty!$V$10*Vypocty!$J$6, IF('Mixing Kits'!Q50&gt;Vypocty!$U$9, Vypocty!$V$9*Vypocty!$J$6, IF('Mixing Kits'!Q50&gt;0, Vypocty!$J$6, 0)))</f>
        <v>0</v>
      </c>
      <c r="R50" s="26">
        <f>IF('Mixing Kits'!R50&gt;Vypocty!$U$10, Vypocty!$V$10*Vypocty!$J$6, IF('Mixing Kits'!R50&gt;Vypocty!$U$9, Vypocty!$V$9*Vypocty!$J$6, IF('Mixing Kits'!R50&gt;0, Vypocty!$J$6, 0)))</f>
        <v>0</v>
      </c>
      <c r="S50" s="26">
        <f>IF('Mixing Kits'!S50&gt;Vypocty!$U$10, Vypocty!$V$10*Vypocty!$J$7, IF('Mixing Kits'!S50&gt;Vypocty!$U$9, Vypocty!$V$9*Vypocty!$J$7, IF('Mixing Kits'!S50&gt;0, Vypocty!$J$7, 0)))</f>
        <v>0</v>
      </c>
      <c r="T50" s="26">
        <f>IF('Mixing Kits'!T50&gt;Vypocty!$U$10, Vypocty!$V$10*Vypocty!$H$7, IF('Mixing Kits'!T50&gt;Vypocty!$U$9, Vypocty!$V$9*Vypocty!$H$7, IF('Mixing Kits'!T50&gt;0, Vypocty!$H$7, 0)))</f>
        <v>0</v>
      </c>
    </row>
    <row r="51" spans="1:20" x14ac:dyDescent="0.25">
      <c r="A51" s="25">
        <v>40</v>
      </c>
      <c r="B51" s="25">
        <f>IF('Mixing Kits'!B51&gt;Vypocty!$U$10, Vypocty!$V$10*Vypocty!$F$4, IF('Mixing Kits'!B51&gt;Vypocty!$U$9, Vypocty!$V$9*Vypocty!$F$4, IF('Mixing Kits'!B51&gt;0, Vypocty!$F$4, 0)))</f>
        <v>0</v>
      </c>
      <c r="C51" s="25">
        <f>IF('Mixing Kits'!C51&gt;Vypocty!$U$10, Vypocty!$V$10*Vypocty!$F$5, IF('Mixing Kits'!C51&gt;Vypocty!$U$9, Vypocty!$V$9*Vypocty!$F$5, IF('Mixing Kits'!C51&gt;0, Vypocty!$F$5, 0)))</f>
        <v>0</v>
      </c>
      <c r="D51" s="25">
        <f>IF('Mixing Kits'!D51&gt;Vypocty!$U$10, Vypocty!$V$10*Vypocty!$F$6, IF('Mixing Kits'!D51&gt;Vypocty!$U$9, Vypocty!$V$9*Vypocty!$F$6, IF('Mixing Kits'!D51&gt;0, Vypocty!$F$6, 0)))</f>
        <v>0</v>
      </c>
      <c r="E51" s="26">
        <f>IF('Mixing Kits'!E51&gt;Vypocty!$U$10, Vypocty!$V$10*Vypocty!$H$4, IF('Mixing Kits'!E51&gt;Vypocty!$U$9, Vypocty!$V$9*Vypocty!$H$4, IF('Mixing Kits'!E51&gt;0, Vypocty!$H$4, 0)))</f>
        <v>0</v>
      </c>
      <c r="F51" s="26">
        <f>IF('Mixing Kits'!F51&gt;Vypocty!$U$10, Vypocty!$V$10*Vypocty!$H$4, IF('Mixing Kits'!F51&gt;Vypocty!$U$9, Vypocty!$V$9*Vypocty!$H$4, IF('Mixing Kits'!F51&gt;0, Vypocty!$H$4, 0)))</f>
        <v>0</v>
      </c>
      <c r="G51" s="26">
        <f>IF('Mixing Kits'!G51&gt;Vypocty!$U$10, Vypocty!$V$10*Vypocty!$H$6, IF('Mixing Kits'!G51&gt;Vypocty!$U$9, Vypocty!$V$9*Vypocty!$H$6, IF('Mixing Kits'!G51&gt;0, Vypocty!$H$6, 0)))</f>
        <v>0</v>
      </c>
      <c r="H51" s="26">
        <f>IF('Mixing Kits'!H51&gt;Vypocty!$U$10, Vypocty!$V$10*Vypocty!$H$5, IF('Mixing Kits'!H51&gt;Vypocty!$U$9, Vypocty!$V$9*Vypocty!$H$5, IF('Mixing Kits'!H51&gt;0, Vypocty!$H$5, 0)))</f>
        <v>0</v>
      </c>
      <c r="I51" s="26">
        <f>IF('Mixing Kits'!I51&gt;Vypocty!$U$10, Vypocty!$V$10*Vypocty!$H$5, IF('Mixing Kits'!I51&gt;Vypocty!$U$9, Vypocty!$V$9*Vypocty!$H$5, IF('Mixing Kits'!I51&gt;0, Vypocty!$H$5, 0)))</f>
        <v>0</v>
      </c>
      <c r="J51" s="26">
        <f>IF('Mixing Kits'!J51&gt;Vypocty!$U$12, Vypocty!$V$12*Vypocty!$F$8,  IF('Mixing Kits'!J51&gt;0, Vypocty!$F$8, 0))</f>
        <v>0</v>
      </c>
      <c r="K51" s="26">
        <f>IF('Mixing Kits'!K51&gt;Vypocty!$U$12, Vypocty!$V$12*Vypocty!$F$8,  IF('Mixing Kits'!K51&gt;0, Vypocty!$F$8, 0))</f>
        <v>0</v>
      </c>
      <c r="L51" s="26">
        <f>IF('Mixing Kits'!L51&gt;Vypocty!$U$10, Vypocty!$V$10*Vypocty!$H$8, IF('Mixing Kits'!L51&gt;Vypocty!$U$9, Vypocty!$V$9*Vypocty!$H$8, IF('Mixing Kits'!L51&gt;0, Vypocty!$H$8, 0)))</f>
        <v>0</v>
      </c>
      <c r="M51" s="26">
        <f>IF('Mixing Kits'!M51&gt;0, Vypocty!$F$7, 0)</f>
        <v>0</v>
      </c>
      <c r="N51" s="26">
        <f>IF('Mixing Kits'!N51&gt;Vypocty!$U$10, Vypocty!$V$10*Vypocty!$J$4, IF('Mixing Kits'!N51&gt;Vypocty!$U$9, Vypocty!$V$9*Vypocty!$J$4, IF('Mixing Kits'!N51&gt;0, Vypocty!$J$4, 0)))</f>
        <v>0</v>
      </c>
      <c r="O51" s="26">
        <f>IF('Mixing Kits'!O51&gt;Vypocty!$U$10, Vypocty!$V$10*Vypocty!$J$4, IF('Mixing Kits'!O51&gt;Vypocty!$U$9, Vypocty!$V$9*Vypocty!$J$4, IF('Mixing Kits'!O51&gt;0, Vypocty!$J$4, 0)))</f>
        <v>0</v>
      </c>
      <c r="P51" s="26">
        <f>IF('Mixing Kits'!P51&gt;Vypocty!$U$10, Vypocty!$V$10*Vypocty!$J$5, IF('Mixing Kits'!P51&gt;Vypocty!$U$9, Vypocty!$V$9*Vypocty!$J$5, IF('Mixing Kits'!P51&gt;0, Vypocty!$J$5, 0)))</f>
        <v>0</v>
      </c>
      <c r="Q51" s="26">
        <f>IF('Mixing Kits'!Q51&gt;Vypocty!$U$10, Vypocty!$V$10*Vypocty!$J$6, IF('Mixing Kits'!Q51&gt;Vypocty!$U$9, Vypocty!$V$9*Vypocty!$J$6, IF('Mixing Kits'!Q51&gt;0, Vypocty!$J$6, 0)))</f>
        <v>0</v>
      </c>
      <c r="R51" s="26">
        <f>IF('Mixing Kits'!R51&gt;Vypocty!$U$10, Vypocty!$V$10*Vypocty!$J$6, IF('Mixing Kits'!R51&gt;Vypocty!$U$9, Vypocty!$V$9*Vypocty!$J$6, IF('Mixing Kits'!R51&gt;0, Vypocty!$J$6, 0)))</f>
        <v>0</v>
      </c>
      <c r="S51" s="26">
        <f>IF('Mixing Kits'!S51&gt;Vypocty!$U$10, Vypocty!$V$10*Vypocty!$J$7, IF('Mixing Kits'!S51&gt;Vypocty!$U$9, Vypocty!$V$9*Vypocty!$J$7, IF('Mixing Kits'!S51&gt;0, Vypocty!$J$7, 0)))</f>
        <v>0</v>
      </c>
      <c r="T51" s="26">
        <f>IF('Mixing Kits'!T51&gt;Vypocty!$U$10, Vypocty!$V$10*Vypocty!$H$7, IF('Mixing Kits'!T51&gt;Vypocty!$U$9, Vypocty!$V$9*Vypocty!$H$7, IF('Mixing Kits'!T51&gt;0, Vypocty!$H$7, 0)))</f>
        <v>0</v>
      </c>
    </row>
    <row r="52" spans="1:20" x14ac:dyDescent="0.25">
      <c r="A52" s="25">
        <v>41</v>
      </c>
      <c r="B52" s="25">
        <f>IF('Mixing Kits'!B52&gt;Vypocty!$U$10, Vypocty!$V$10*Vypocty!$F$4, IF('Mixing Kits'!B52&gt;Vypocty!$U$9, Vypocty!$V$9*Vypocty!$F$4, IF('Mixing Kits'!B52&gt;0, Vypocty!$F$4, 0)))</f>
        <v>0</v>
      </c>
      <c r="C52" s="25">
        <f>IF('Mixing Kits'!C52&gt;Vypocty!$U$10, Vypocty!$V$10*Vypocty!$F$5, IF('Mixing Kits'!C52&gt;Vypocty!$U$9, Vypocty!$V$9*Vypocty!$F$5, IF('Mixing Kits'!C52&gt;0, Vypocty!$F$5, 0)))</f>
        <v>0</v>
      </c>
      <c r="D52" s="25">
        <f>IF('Mixing Kits'!D52&gt;Vypocty!$U$10, Vypocty!$V$10*Vypocty!$F$6, IF('Mixing Kits'!D52&gt;Vypocty!$U$9, Vypocty!$V$9*Vypocty!$F$6, IF('Mixing Kits'!D52&gt;0, Vypocty!$F$6, 0)))</f>
        <v>0</v>
      </c>
      <c r="E52" s="26">
        <f>IF('Mixing Kits'!E52&gt;Vypocty!$U$10, Vypocty!$V$10*Vypocty!$H$4, IF('Mixing Kits'!E52&gt;Vypocty!$U$9, Vypocty!$V$9*Vypocty!$H$4, IF('Mixing Kits'!E52&gt;0, Vypocty!$H$4, 0)))</f>
        <v>0</v>
      </c>
      <c r="F52" s="26">
        <f>IF('Mixing Kits'!F52&gt;Vypocty!$U$10, Vypocty!$V$10*Vypocty!$H$4, IF('Mixing Kits'!F52&gt;Vypocty!$U$9, Vypocty!$V$9*Vypocty!$H$4, IF('Mixing Kits'!F52&gt;0, Vypocty!$H$4, 0)))</f>
        <v>0</v>
      </c>
      <c r="G52" s="26">
        <f>IF('Mixing Kits'!G52&gt;Vypocty!$U$10, Vypocty!$V$10*Vypocty!$H$6, IF('Mixing Kits'!G52&gt;Vypocty!$U$9, Vypocty!$V$9*Vypocty!$H$6, IF('Mixing Kits'!G52&gt;0, Vypocty!$H$6, 0)))</f>
        <v>0</v>
      </c>
      <c r="H52" s="26">
        <f>IF('Mixing Kits'!H52&gt;Vypocty!$U$10, Vypocty!$V$10*Vypocty!$H$5, IF('Mixing Kits'!H52&gt;Vypocty!$U$9, Vypocty!$V$9*Vypocty!$H$5, IF('Mixing Kits'!H52&gt;0, Vypocty!$H$5, 0)))</f>
        <v>0</v>
      </c>
      <c r="I52" s="26">
        <f>IF('Mixing Kits'!I52&gt;Vypocty!$U$10, Vypocty!$V$10*Vypocty!$H$5, IF('Mixing Kits'!I52&gt;Vypocty!$U$9, Vypocty!$V$9*Vypocty!$H$5, IF('Mixing Kits'!I52&gt;0, Vypocty!$H$5, 0)))</f>
        <v>0</v>
      </c>
      <c r="J52" s="26">
        <f>IF('Mixing Kits'!J52&gt;Vypocty!$U$12, Vypocty!$V$12*Vypocty!$F$8,  IF('Mixing Kits'!J52&gt;0, Vypocty!$F$8, 0))</f>
        <v>0</v>
      </c>
      <c r="K52" s="26">
        <f>IF('Mixing Kits'!K52&gt;Vypocty!$U$12, Vypocty!$V$12*Vypocty!$F$8,  IF('Mixing Kits'!K52&gt;0, Vypocty!$F$8, 0))</f>
        <v>0</v>
      </c>
      <c r="L52" s="26">
        <f>IF('Mixing Kits'!L52&gt;Vypocty!$U$10, Vypocty!$V$10*Vypocty!$H$8, IF('Mixing Kits'!L52&gt;Vypocty!$U$9, Vypocty!$V$9*Vypocty!$H$8, IF('Mixing Kits'!L52&gt;0, Vypocty!$H$8, 0)))</f>
        <v>0</v>
      </c>
      <c r="M52" s="26">
        <f>IF('Mixing Kits'!M52&gt;0, Vypocty!$F$7, 0)</f>
        <v>0</v>
      </c>
      <c r="N52" s="26">
        <f>IF('Mixing Kits'!N52&gt;Vypocty!$U$10, Vypocty!$V$10*Vypocty!$J$4, IF('Mixing Kits'!N52&gt;Vypocty!$U$9, Vypocty!$V$9*Vypocty!$J$4, IF('Mixing Kits'!N52&gt;0, Vypocty!$J$4, 0)))</f>
        <v>0</v>
      </c>
      <c r="O52" s="26">
        <f>IF('Mixing Kits'!O52&gt;Vypocty!$U$10, Vypocty!$V$10*Vypocty!$J$4, IF('Mixing Kits'!O52&gt;Vypocty!$U$9, Vypocty!$V$9*Vypocty!$J$4, IF('Mixing Kits'!O52&gt;0, Vypocty!$J$4, 0)))</f>
        <v>0</v>
      </c>
      <c r="P52" s="26">
        <f>IF('Mixing Kits'!P52&gt;Vypocty!$U$10, Vypocty!$V$10*Vypocty!$J$5, IF('Mixing Kits'!P52&gt;Vypocty!$U$9, Vypocty!$V$9*Vypocty!$J$5, IF('Mixing Kits'!P52&gt;0, Vypocty!$J$5, 0)))</f>
        <v>0</v>
      </c>
      <c r="Q52" s="26">
        <f>IF('Mixing Kits'!Q52&gt;Vypocty!$U$10, Vypocty!$V$10*Vypocty!$J$6, IF('Mixing Kits'!Q52&gt;Vypocty!$U$9, Vypocty!$V$9*Vypocty!$J$6, IF('Mixing Kits'!Q52&gt;0, Vypocty!$J$6, 0)))</f>
        <v>0</v>
      </c>
      <c r="R52" s="26">
        <f>IF('Mixing Kits'!R52&gt;Vypocty!$U$10, Vypocty!$V$10*Vypocty!$J$6, IF('Mixing Kits'!R52&gt;Vypocty!$U$9, Vypocty!$V$9*Vypocty!$J$6, IF('Mixing Kits'!R52&gt;0, Vypocty!$J$6, 0)))</f>
        <v>0</v>
      </c>
      <c r="S52" s="26">
        <f>IF('Mixing Kits'!S52&gt;Vypocty!$U$10, Vypocty!$V$10*Vypocty!$J$7, IF('Mixing Kits'!S52&gt;Vypocty!$U$9, Vypocty!$V$9*Vypocty!$J$7, IF('Mixing Kits'!S52&gt;0, Vypocty!$J$7, 0)))</f>
        <v>0</v>
      </c>
      <c r="T52" s="26">
        <f>IF('Mixing Kits'!T52&gt;Vypocty!$U$10, Vypocty!$V$10*Vypocty!$H$7, IF('Mixing Kits'!T52&gt;Vypocty!$U$9, Vypocty!$V$9*Vypocty!$H$7, IF('Mixing Kits'!T52&gt;0, Vypocty!$H$7, 0)))</f>
        <v>0</v>
      </c>
    </row>
    <row r="53" spans="1:20" x14ac:dyDescent="0.25">
      <c r="A53" s="25">
        <v>42</v>
      </c>
      <c r="B53" s="25">
        <f>IF('Mixing Kits'!B53&gt;Vypocty!$U$10, Vypocty!$V$10*Vypocty!$F$4, IF('Mixing Kits'!B53&gt;Vypocty!$U$9, Vypocty!$V$9*Vypocty!$F$4, IF('Mixing Kits'!B53&gt;0, Vypocty!$F$4, 0)))</f>
        <v>0</v>
      </c>
      <c r="C53" s="25">
        <f>IF('Mixing Kits'!C53&gt;Vypocty!$U$10, Vypocty!$V$10*Vypocty!$F$5, IF('Mixing Kits'!C53&gt;Vypocty!$U$9, Vypocty!$V$9*Vypocty!$F$5, IF('Mixing Kits'!C53&gt;0, Vypocty!$F$5, 0)))</f>
        <v>0</v>
      </c>
      <c r="D53" s="25">
        <f>IF('Mixing Kits'!D53&gt;Vypocty!$U$10, Vypocty!$V$10*Vypocty!$F$6, IF('Mixing Kits'!D53&gt;Vypocty!$U$9, Vypocty!$V$9*Vypocty!$F$6, IF('Mixing Kits'!D53&gt;0, Vypocty!$F$6, 0)))</f>
        <v>0</v>
      </c>
      <c r="E53" s="26">
        <f>IF('Mixing Kits'!E53&gt;Vypocty!$U$10, Vypocty!$V$10*Vypocty!$H$4, IF('Mixing Kits'!E53&gt;Vypocty!$U$9, Vypocty!$V$9*Vypocty!$H$4, IF('Mixing Kits'!E53&gt;0, Vypocty!$H$4, 0)))</f>
        <v>0</v>
      </c>
      <c r="F53" s="26">
        <f>IF('Mixing Kits'!F53&gt;Vypocty!$U$10, Vypocty!$V$10*Vypocty!$H$4, IF('Mixing Kits'!F53&gt;Vypocty!$U$9, Vypocty!$V$9*Vypocty!$H$4, IF('Mixing Kits'!F53&gt;0, Vypocty!$H$4, 0)))</f>
        <v>0</v>
      </c>
      <c r="G53" s="26">
        <f>IF('Mixing Kits'!G53&gt;Vypocty!$U$10, Vypocty!$V$10*Vypocty!$H$6, IF('Mixing Kits'!G53&gt;Vypocty!$U$9, Vypocty!$V$9*Vypocty!$H$6, IF('Mixing Kits'!G53&gt;0, Vypocty!$H$6, 0)))</f>
        <v>0</v>
      </c>
      <c r="H53" s="26">
        <f>IF('Mixing Kits'!H53&gt;Vypocty!$U$10, Vypocty!$V$10*Vypocty!$H$5, IF('Mixing Kits'!H53&gt;Vypocty!$U$9, Vypocty!$V$9*Vypocty!$H$5, IF('Mixing Kits'!H53&gt;0, Vypocty!$H$5, 0)))</f>
        <v>0</v>
      </c>
      <c r="I53" s="26">
        <f>IF('Mixing Kits'!I53&gt;Vypocty!$U$10, Vypocty!$V$10*Vypocty!$H$5, IF('Mixing Kits'!I53&gt;Vypocty!$U$9, Vypocty!$V$9*Vypocty!$H$5, IF('Mixing Kits'!I53&gt;0, Vypocty!$H$5, 0)))</f>
        <v>0</v>
      </c>
      <c r="J53" s="26">
        <f>IF('Mixing Kits'!J53&gt;Vypocty!$U$12, Vypocty!$V$12*Vypocty!$F$8,  IF('Mixing Kits'!J53&gt;0, Vypocty!$F$8, 0))</f>
        <v>0</v>
      </c>
      <c r="K53" s="26">
        <f>IF('Mixing Kits'!K53&gt;Vypocty!$U$12, Vypocty!$V$12*Vypocty!$F$8,  IF('Mixing Kits'!K53&gt;0, Vypocty!$F$8, 0))</f>
        <v>0</v>
      </c>
      <c r="L53" s="26">
        <f>IF('Mixing Kits'!L53&gt;Vypocty!$U$10, Vypocty!$V$10*Vypocty!$H$8, IF('Mixing Kits'!L53&gt;Vypocty!$U$9, Vypocty!$V$9*Vypocty!$H$8, IF('Mixing Kits'!L53&gt;0, Vypocty!$H$8, 0)))</f>
        <v>0</v>
      </c>
      <c r="M53" s="26">
        <f>IF('Mixing Kits'!M53&gt;0, Vypocty!$F$7, 0)</f>
        <v>0</v>
      </c>
      <c r="N53" s="26">
        <f>IF('Mixing Kits'!N53&gt;Vypocty!$U$10, Vypocty!$V$10*Vypocty!$J$4, IF('Mixing Kits'!N53&gt;Vypocty!$U$9, Vypocty!$V$9*Vypocty!$J$4, IF('Mixing Kits'!N53&gt;0, Vypocty!$J$4, 0)))</f>
        <v>0</v>
      </c>
      <c r="O53" s="26">
        <f>IF('Mixing Kits'!O53&gt;Vypocty!$U$10, Vypocty!$V$10*Vypocty!$J$4, IF('Mixing Kits'!O53&gt;Vypocty!$U$9, Vypocty!$V$9*Vypocty!$J$4, IF('Mixing Kits'!O53&gt;0, Vypocty!$J$4, 0)))</f>
        <v>0</v>
      </c>
      <c r="P53" s="26">
        <f>IF('Mixing Kits'!P53&gt;Vypocty!$U$10, Vypocty!$V$10*Vypocty!$J$5, IF('Mixing Kits'!P53&gt;Vypocty!$U$9, Vypocty!$V$9*Vypocty!$J$5, IF('Mixing Kits'!P53&gt;0, Vypocty!$J$5, 0)))</f>
        <v>0</v>
      </c>
      <c r="Q53" s="26">
        <f>IF('Mixing Kits'!Q53&gt;Vypocty!$U$10, Vypocty!$V$10*Vypocty!$J$6, IF('Mixing Kits'!Q53&gt;Vypocty!$U$9, Vypocty!$V$9*Vypocty!$J$6, IF('Mixing Kits'!Q53&gt;0, Vypocty!$J$6, 0)))</f>
        <v>0</v>
      </c>
      <c r="R53" s="26">
        <f>IF('Mixing Kits'!R53&gt;Vypocty!$U$10, Vypocty!$V$10*Vypocty!$J$6, IF('Mixing Kits'!R53&gt;Vypocty!$U$9, Vypocty!$V$9*Vypocty!$J$6, IF('Mixing Kits'!R53&gt;0, Vypocty!$J$6, 0)))</f>
        <v>0</v>
      </c>
      <c r="S53" s="26">
        <f>IF('Mixing Kits'!S53&gt;Vypocty!$U$10, Vypocty!$V$10*Vypocty!$J$7, IF('Mixing Kits'!S53&gt;Vypocty!$U$9, Vypocty!$V$9*Vypocty!$J$7, IF('Mixing Kits'!S53&gt;0, Vypocty!$J$7, 0)))</f>
        <v>0</v>
      </c>
      <c r="T53" s="26">
        <f>IF('Mixing Kits'!T53&gt;Vypocty!$U$10, Vypocty!$V$10*Vypocty!$H$7, IF('Mixing Kits'!T53&gt;Vypocty!$U$9, Vypocty!$V$9*Vypocty!$H$7, IF('Mixing Kits'!T53&gt;0, Vypocty!$H$7, 0)))</f>
        <v>0</v>
      </c>
    </row>
    <row r="54" spans="1:20" x14ac:dyDescent="0.25">
      <c r="A54" s="25">
        <v>43</v>
      </c>
      <c r="B54" s="25">
        <f>IF('Mixing Kits'!B54&gt;Vypocty!$U$10, Vypocty!$V$10*Vypocty!$F$4, IF('Mixing Kits'!B54&gt;Vypocty!$U$9, Vypocty!$V$9*Vypocty!$F$4, IF('Mixing Kits'!B54&gt;0, Vypocty!$F$4, 0)))</f>
        <v>0</v>
      </c>
      <c r="C54" s="25">
        <f>IF('Mixing Kits'!C54&gt;Vypocty!$U$10, Vypocty!$V$10*Vypocty!$F$5, IF('Mixing Kits'!C54&gt;Vypocty!$U$9, Vypocty!$V$9*Vypocty!$F$5, IF('Mixing Kits'!C54&gt;0, Vypocty!$F$5, 0)))</f>
        <v>0</v>
      </c>
      <c r="D54" s="25">
        <f>IF('Mixing Kits'!D54&gt;Vypocty!$U$10, Vypocty!$V$10*Vypocty!$F$6, IF('Mixing Kits'!D54&gt;Vypocty!$U$9, Vypocty!$V$9*Vypocty!$F$6, IF('Mixing Kits'!D54&gt;0, Vypocty!$F$6, 0)))</f>
        <v>0</v>
      </c>
      <c r="E54" s="26">
        <f>IF('Mixing Kits'!E54&gt;Vypocty!$U$10, Vypocty!$V$10*Vypocty!$H$4, IF('Mixing Kits'!E54&gt;Vypocty!$U$9, Vypocty!$V$9*Vypocty!$H$4, IF('Mixing Kits'!E54&gt;0, Vypocty!$H$4, 0)))</f>
        <v>0</v>
      </c>
      <c r="F54" s="26">
        <f>IF('Mixing Kits'!F54&gt;Vypocty!$U$10, Vypocty!$V$10*Vypocty!$H$4, IF('Mixing Kits'!F54&gt;Vypocty!$U$9, Vypocty!$V$9*Vypocty!$H$4, IF('Mixing Kits'!F54&gt;0, Vypocty!$H$4, 0)))</f>
        <v>0</v>
      </c>
      <c r="G54" s="26">
        <f>IF('Mixing Kits'!G54&gt;Vypocty!$U$10, Vypocty!$V$10*Vypocty!$H$6, IF('Mixing Kits'!G54&gt;Vypocty!$U$9, Vypocty!$V$9*Vypocty!$H$6, IF('Mixing Kits'!G54&gt;0, Vypocty!$H$6, 0)))</f>
        <v>0</v>
      </c>
      <c r="H54" s="26">
        <f>IF('Mixing Kits'!H54&gt;Vypocty!$U$10, Vypocty!$V$10*Vypocty!$H$5, IF('Mixing Kits'!H54&gt;Vypocty!$U$9, Vypocty!$V$9*Vypocty!$H$5, IF('Mixing Kits'!H54&gt;0, Vypocty!$H$5, 0)))</f>
        <v>0</v>
      </c>
      <c r="I54" s="26">
        <f>IF('Mixing Kits'!I54&gt;Vypocty!$U$10, Vypocty!$V$10*Vypocty!$H$5, IF('Mixing Kits'!I54&gt;Vypocty!$U$9, Vypocty!$V$9*Vypocty!$H$5, IF('Mixing Kits'!I54&gt;0, Vypocty!$H$5, 0)))</f>
        <v>0</v>
      </c>
      <c r="J54" s="26">
        <f>IF('Mixing Kits'!J54&gt;Vypocty!$U$12, Vypocty!$V$12*Vypocty!$F$8,  IF('Mixing Kits'!J54&gt;0, Vypocty!$F$8, 0))</f>
        <v>0</v>
      </c>
      <c r="K54" s="26">
        <f>IF('Mixing Kits'!K54&gt;Vypocty!$U$12, Vypocty!$V$12*Vypocty!$F$8,  IF('Mixing Kits'!K54&gt;0, Vypocty!$F$8, 0))</f>
        <v>0</v>
      </c>
      <c r="L54" s="26">
        <f>IF('Mixing Kits'!L54&gt;Vypocty!$U$10, Vypocty!$V$10*Vypocty!$H$8, IF('Mixing Kits'!L54&gt;Vypocty!$U$9, Vypocty!$V$9*Vypocty!$H$8, IF('Mixing Kits'!L54&gt;0, Vypocty!$H$8, 0)))</f>
        <v>0</v>
      </c>
      <c r="M54" s="26">
        <f>IF('Mixing Kits'!M54&gt;0, Vypocty!$F$7, 0)</f>
        <v>0</v>
      </c>
      <c r="N54" s="26">
        <f>IF('Mixing Kits'!N54&gt;Vypocty!$U$10, Vypocty!$V$10*Vypocty!$J$4, IF('Mixing Kits'!N54&gt;Vypocty!$U$9, Vypocty!$V$9*Vypocty!$J$4, IF('Mixing Kits'!N54&gt;0, Vypocty!$J$4, 0)))</f>
        <v>0</v>
      </c>
      <c r="O54" s="26">
        <f>IF('Mixing Kits'!O54&gt;Vypocty!$U$10, Vypocty!$V$10*Vypocty!$J$4, IF('Mixing Kits'!O54&gt;Vypocty!$U$9, Vypocty!$V$9*Vypocty!$J$4, IF('Mixing Kits'!O54&gt;0, Vypocty!$J$4, 0)))</f>
        <v>0</v>
      </c>
      <c r="P54" s="26">
        <f>IF('Mixing Kits'!P54&gt;Vypocty!$U$10, Vypocty!$V$10*Vypocty!$J$5, IF('Mixing Kits'!P54&gt;Vypocty!$U$9, Vypocty!$V$9*Vypocty!$J$5, IF('Mixing Kits'!P54&gt;0, Vypocty!$J$5, 0)))</f>
        <v>0</v>
      </c>
      <c r="Q54" s="26">
        <f>IF('Mixing Kits'!Q54&gt;Vypocty!$U$10, Vypocty!$V$10*Vypocty!$J$6, IF('Mixing Kits'!Q54&gt;Vypocty!$U$9, Vypocty!$V$9*Vypocty!$J$6, IF('Mixing Kits'!Q54&gt;0, Vypocty!$J$6, 0)))</f>
        <v>0</v>
      </c>
      <c r="R54" s="26">
        <f>IF('Mixing Kits'!R54&gt;Vypocty!$U$10, Vypocty!$V$10*Vypocty!$J$6, IF('Mixing Kits'!R54&gt;Vypocty!$U$9, Vypocty!$V$9*Vypocty!$J$6, IF('Mixing Kits'!R54&gt;0, Vypocty!$J$6, 0)))</f>
        <v>0</v>
      </c>
      <c r="S54" s="26">
        <f>IF('Mixing Kits'!S54&gt;Vypocty!$U$10, Vypocty!$V$10*Vypocty!$J$7, IF('Mixing Kits'!S54&gt;Vypocty!$U$9, Vypocty!$V$9*Vypocty!$J$7, IF('Mixing Kits'!S54&gt;0, Vypocty!$J$7, 0)))</f>
        <v>0</v>
      </c>
      <c r="T54" s="26">
        <f>IF('Mixing Kits'!T54&gt;Vypocty!$U$10, Vypocty!$V$10*Vypocty!$H$7, IF('Mixing Kits'!T54&gt;Vypocty!$U$9, Vypocty!$V$9*Vypocty!$H$7, IF('Mixing Kits'!T54&gt;0, Vypocty!$H$7, 0)))</f>
        <v>0</v>
      </c>
    </row>
    <row r="55" spans="1:20" x14ac:dyDescent="0.25">
      <c r="A55" s="25">
        <v>44</v>
      </c>
      <c r="B55" s="25">
        <f>IF('Mixing Kits'!B55&gt;Vypocty!$U$10, Vypocty!$V$10*Vypocty!$F$4, IF('Mixing Kits'!B55&gt;Vypocty!$U$9, Vypocty!$V$9*Vypocty!$F$4, IF('Mixing Kits'!B55&gt;0, Vypocty!$F$4, 0)))</f>
        <v>0</v>
      </c>
      <c r="C55" s="25">
        <f>IF('Mixing Kits'!C55&gt;Vypocty!$U$10, Vypocty!$V$10*Vypocty!$F$5, IF('Mixing Kits'!C55&gt;Vypocty!$U$9, Vypocty!$V$9*Vypocty!$F$5, IF('Mixing Kits'!C55&gt;0, Vypocty!$F$5, 0)))</f>
        <v>0</v>
      </c>
      <c r="D55" s="25">
        <f>IF('Mixing Kits'!D55&gt;Vypocty!$U$10, Vypocty!$V$10*Vypocty!$F$6, IF('Mixing Kits'!D55&gt;Vypocty!$U$9, Vypocty!$V$9*Vypocty!$F$6, IF('Mixing Kits'!D55&gt;0, Vypocty!$F$6, 0)))</f>
        <v>0</v>
      </c>
      <c r="E55" s="26">
        <f>IF('Mixing Kits'!E55&gt;Vypocty!$U$10, Vypocty!$V$10*Vypocty!$H$4, IF('Mixing Kits'!E55&gt;Vypocty!$U$9, Vypocty!$V$9*Vypocty!$H$4, IF('Mixing Kits'!E55&gt;0, Vypocty!$H$4, 0)))</f>
        <v>0</v>
      </c>
      <c r="F55" s="26">
        <f>IF('Mixing Kits'!F55&gt;Vypocty!$U$10, Vypocty!$V$10*Vypocty!$H$4, IF('Mixing Kits'!F55&gt;Vypocty!$U$9, Vypocty!$V$9*Vypocty!$H$4, IF('Mixing Kits'!F55&gt;0, Vypocty!$H$4, 0)))</f>
        <v>0</v>
      </c>
      <c r="G55" s="26">
        <f>IF('Mixing Kits'!G55&gt;Vypocty!$U$10, Vypocty!$V$10*Vypocty!$H$6, IF('Mixing Kits'!G55&gt;Vypocty!$U$9, Vypocty!$V$9*Vypocty!$H$6, IF('Mixing Kits'!G55&gt;0, Vypocty!$H$6, 0)))</f>
        <v>0</v>
      </c>
      <c r="H55" s="26">
        <f>IF('Mixing Kits'!H55&gt;Vypocty!$U$10, Vypocty!$V$10*Vypocty!$H$5, IF('Mixing Kits'!H55&gt;Vypocty!$U$9, Vypocty!$V$9*Vypocty!$H$5, IF('Mixing Kits'!H55&gt;0, Vypocty!$H$5, 0)))</f>
        <v>0</v>
      </c>
      <c r="I55" s="26">
        <f>IF('Mixing Kits'!I55&gt;Vypocty!$U$10, Vypocty!$V$10*Vypocty!$H$5, IF('Mixing Kits'!I55&gt;Vypocty!$U$9, Vypocty!$V$9*Vypocty!$H$5, IF('Mixing Kits'!I55&gt;0, Vypocty!$H$5, 0)))</f>
        <v>0</v>
      </c>
      <c r="J55" s="26">
        <f>IF('Mixing Kits'!J55&gt;Vypocty!$U$12, Vypocty!$V$12*Vypocty!$F$8,  IF('Mixing Kits'!J55&gt;0, Vypocty!$F$8, 0))</f>
        <v>0</v>
      </c>
      <c r="K55" s="26">
        <f>IF('Mixing Kits'!K55&gt;Vypocty!$U$12, Vypocty!$V$12*Vypocty!$F$8,  IF('Mixing Kits'!K55&gt;0, Vypocty!$F$8, 0))</f>
        <v>0</v>
      </c>
      <c r="L55" s="26">
        <f>IF('Mixing Kits'!L55&gt;Vypocty!$U$10, Vypocty!$V$10*Vypocty!$H$8, IF('Mixing Kits'!L55&gt;Vypocty!$U$9, Vypocty!$V$9*Vypocty!$H$8, IF('Mixing Kits'!L55&gt;0, Vypocty!$H$8, 0)))</f>
        <v>0</v>
      </c>
      <c r="M55" s="26">
        <f>IF('Mixing Kits'!M55&gt;0, Vypocty!$F$7, 0)</f>
        <v>0</v>
      </c>
      <c r="N55" s="26">
        <f>IF('Mixing Kits'!N55&gt;Vypocty!$U$10, Vypocty!$V$10*Vypocty!$J$4, IF('Mixing Kits'!N55&gt;Vypocty!$U$9, Vypocty!$V$9*Vypocty!$J$4, IF('Mixing Kits'!N55&gt;0, Vypocty!$J$4, 0)))</f>
        <v>0</v>
      </c>
      <c r="O55" s="26">
        <f>IF('Mixing Kits'!O55&gt;Vypocty!$U$10, Vypocty!$V$10*Vypocty!$J$4, IF('Mixing Kits'!O55&gt;Vypocty!$U$9, Vypocty!$V$9*Vypocty!$J$4, IF('Mixing Kits'!O55&gt;0, Vypocty!$J$4, 0)))</f>
        <v>0</v>
      </c>
      <c r="P55" s="26">
        <f>IF('Mixing Kits'!P55&gt;Vypocty!$U$10, Vypocty!$V$10*Vypocty!$J$5, IF('Mixing Kits'!P55&gt;Vypocty!$U$9, Vypocty!$V$9*Vypocty!$J$5, IF('Mixing Kits'!P55&gt;0, Vypocty!$J$5, 0)))</f>
        <v>0</v>
      </c>
      <c r="Q55" s="26">
        <f>IF('Mixing Kits'!Q55&gt;Vypocty!$U$10, Vypocty!$V$10*Vypocty!$J$6, IF('Mixing Kits'!Q55&gt;Vypocty!$U$9, Vypocty!$V$9*Vypocty!$J$6, IF('Mixing Kits'!Q55&gt;0, Vypocty!$J$6, 0)))</f>
        <v>0</v>
      </c>
      <c r="R55" s="26">
        <f>IF('Mixing Kits'!R55&gt;Vypocty!$U$10, Vypocty!$V$10*Vypocty!$J$6, IF('Mixing Kits'!R55&gt;Vypocty!$U$9, Vypocty!$V$9*Vypocty!$J$6, IF('Mixing Kits'!R55&gt;0, Vypocty!$J$6, 0)))</f>
        <v>0</v>
      </c>
      <c r="S55" s="26">
        <f>IF('Mixing Kits'!S55&gt;Vypocty!$U$10, Vypocty!$V$10*Vypocty!$J$7, IF('Mixing Kits'!S55&gt;Vypocty!$U$9, Vypocty!$V$9*Vypocty!$J$7, IF('Mixing Kits'!S55&gt;0, Vypocty!$J$7, 0)))</f>
        <v>0</v>
      </c>
      <c r="T55" s="26">
        <f>IF('Mixing Kits'!T55&gt;Vypocty!$U$10, Vypocty!$V$10*Vypocty!$H$7, IF('Mixing Kits'!T55&gt;Vypocty!$U$9, Vypocty!$V$9*Vypocty!$H$7, IF('Mixing Kits'!T55&gt;0, Vypocty!$H$7, 0)))</f>
        <v>0</v>
      </c>
    </row>
    <row r="56" spans="1:20" x14ac:dyDescent="0.25">
      <c r="A56" s="25">
        <v>45</v>
      </c>
      <c r="B56" s="25">
        <f>IF('Mixing Kits'!B56&gt;Vypocty!$U$10, Vypocty!$V$10*Vypocty!$F$4, IF('Mixing Kits'!B56&gt;Vypocty!$U$9, Vypocty!$V$9*Vypocty!$F$4, IF('Mixing Kits'!B56&gt;0, Vypocty!$F$4, 0)))</f>
        <v>0</v>
      </c>
      <c r="C56" s="25">
        <f>IF('Mixing Kits'!C56&gt;Vypocty!$U$10, Vypocty!$V$10*Vypocty!$F$5, IF('Mixing Kits'!C56&gt;Vypocty!$U$9, Vypocty!$V$9*Vypocty!$F$5, IF('Mixing Kits'!C56&gt;0, Vypocty!$F$5, 0)))</f>
        <v>0</v>
      </c>
      <c r="D56" s="25">
        <f>IF('Mixing Kits'!D56&gt;Vypocty!$U$10, Vypocty!$V$10*Vypocty!$F$6, IF('Mixing Kits'!D56&gt;Vypocty!$U$9, Vypocty!$V$9*Vypocty!$F$6, IF('Mixing Kits'!D56&gt;0, Vypocty!$F$6, 0)))</f>
        <v>0</v>
      </c>
      <c r="E56" s="26">
        <f>IF('Mixing Kits'!E56&gt;Vypocty!$U$10, Vypocty!$V$10*Vypocty!$H$4, IF('Mixing Kits'!E56&gt;Vypocty!$U$9, Vypocty!$V$9*Vypocty!$H$4, IF('Mixing Kits'!E56&gt;0, Vypocty!$H$4, 0)))</f>
        <v>0</v>
      </c>
      <c r="F56" s="26">
        <f>IF('Mixing Kits'!F56&gt;Vypocty!$U$10, Vypocty!$V$10*Vypocty!$H$4, IF('Mixing Kits'!F56&gt;Vypocty!$U$9, Vypocty!$V$9*Vypocty!$H$4, IF('Mixing Kits'!F56&gt;0, Vypocty!$H$4, 0)))</f>
        <v>0</v>
      </c>
      <c r="G56" s="26">
        <f>IF('Mixing Kits'!G56&gt;Vypocty!$U$10, Vypocty!$V$10*Vypocty!$H$6, IF('Mixing Kits'!G56&gt;Vypocty!$U$9, Vypocty!$V$9*Vypocty!$H$6, IF('Mixing Kits'!G56&gt;0, Vypocty!$H$6, 0)))</f>
        <v>0</v>
      </c>
      <c r="H56" s="26">
        <f>IF('Mixing Kits'!H56&gt;Vypocty!$U$10, Vypocty!$V$10*Vypocty!$H$5, IF('Mixing Kits'!H56&gt;Vypocty!$U$9, Vypocty!$V$9*Vypocty!$H$5, IF('Mixing Kits'!H56&gt;0, Vypocty!$H$5, 0)))</f>
        <v>0</v>
      </c>
      <c r="I56" s="26">
        <f>IF('Mixing Kits'!I56&gt;Vypocty!$U$10, Vypocty!$V$10*Vypocty!$H$5, IF('Mixing Kits'!I56&gt;Vypocty!$U$9, Vypocty!$V$9*Vypocty!$H$5, IF('Mixing Kits'!I56&gt;0, Vypocty!$H$5, 0)))</f>
        <v>0</v>
      </c>
      <c r="J56" s="26">
        <f>IF('Mixing Kits'!J56&gt;Vypocty!$U$12, Vypocty!$V$12*Vypocty!$F$8,  IF('Mixing Kits'!J56&gt;0, Vypocty!$F$8, 0))</f>
        <v>0</v>
      </c>
      <c r="K56" s="26">
        <f>IF('Mixing Kits'!K56&gt;Vypocty!$U$12, Vypocty!$V$12*Vypocty!$F$8,  IF('Mixing Kits'!K56&gt;0, Vypocty!$F$8, 0))</f>
        <v>0</v>
      </c>
      <c r="L56" s="26">
        <f>IF('Mixing Kits'!L56&gt;Vypocty!$U$10, Vypocty!$V$10*Vypocty!$H$8, IF('Mixing Kits'!L56&gt;Vypocty!$U$9, Vypocty!$V$9*Vypocty!$H$8, IF('Mixing Kits'!L56&gt;0, Vypocty!$H$8, 0)))</f>
        <v>0</v>
      </c>
      <c r="M56" s="26">
        <f>IF('Mixing Kits'!M56&gt;0, Vypocty!$F$7, 0)</f>
        <v>0</v>
      </c>
      <c r="N56" s="26">
        <f>IF('Mixing Kits'!N56&gt;Vypocty!$U$10, Vypocty!$V$10*Vypocty!$J$4, IF('Mixing Kits'!N56&gt;Vypocty!$U$9, Vypocty!$V$9*Vypocty!$J$4, IF('Mixing Kits'!N56&gt;0, Vypocty!$J$4, 0)))</f>
        <v>0</v>
      </c>
      <c r="O56" s="26">
        <f>IF('Mixing Kits'!O56&gt;Vypocty!$U$10, Vypocty!$V$10*Vypocty!$J$4, IF('Mixing Kits'!O56&gt;Vypocty!$U$9, Vypocty!$V$9*Vypocty!$J$4, IF('Mixing Kits'!O56&gt;0, Vypocty!$J$4, 0)))</f>
        <v>0</v>
      </c>
      <c r="P56" s="26">
        <f>IF('Mixing Kits'!P56&gt;Vypocty!$U$10, Vypocty!$V$10*Vypocty!$J$5, IF('Mixing Kits'!P56&gt;Vypocty!$U$9, Vypocty!$V$9*Vypocty!$J$5, IF('Mixing Kits'!P56&gt;0, Vypocty!$J$5, 0)))</f>
        <v>0</v>
      </c>
      <c r="Q56" s="26">
        <f>IF('Mixing Kits'!Q56&gt;Vypocty!$U$10, Vypocty!$V$10*Vypocty!$J$6, IF('Mixing Kits'!Q56&gt;Vypocty!$U$9, Vypocty!$V$9*Vypocty!$J$6, IF('Mixing Kits'!Q56&gt;0, Vypocty!$J$6, 0)))</f>
        <v>0</v>
      </c>
      <c r="R56" s="26">
        <f>IF('Mixing Kits'!R56&gt;Vypocty!$U$10, Vypocty!$V$10*Vypocty!$J$6, IF('Mixing Kits'!R56&gt;Vypocty!$U$9, Vypocty!$V$9*Vypocty!$J$6, IF('Mixing Kits'!R56&gt;0, Vypocty!$J$6, 0)))</f>
        <v>0</v>
      </c>
      <c r="S56" s="26">
        <f>IF('Mixing Kits'!S56&gt;Vypocty!$U$10, Vypocty!$V$10*Vypocty!$J$7, IF('Mixing Kits'!S56&gt;Vypocty!$U$9, Vypocty!$V$9*Vypocty!$J$7, IF('Mixing Kits'!S56&gt;0, Vypocty!$J$7, 0)))</f>
        <v>0</v>
      </c>
      <c r="T56" s="26">
        <f>IF('Mixing Kits'!T56&gt;Vypocty!$U$10, Vypocty!$V$10*Vypocty!$H$7, IF('Mixing Kits'!T56&gt;Vypocty!$U$9, Vypocty!$V$9*Vypocty!$H$7, IF('Mixing Kits'!T56&gt;0, Vypocty!$H$7, 0)))</f>
        <v>0</v>
      </c>
    </row>
    <row r="57" spans="1:20" x14ac:dyDescent="0.25">
      <c r="A57" s="25">
        <v>46</v>
      </c>
      <c r="B57" s="25">
        <f>IF('Mixing Kits'!B57&gt;Vypocty!$U$10, Vypocty!$V$10*Vypocty!$F$4, IF('Mixing Kits'!B57&gt;Vypocty!$U$9, Vypocty!$V$9*Vypocty!$F$4, IF('Mixing Kits'!B57&gt;0, Vypocty!$F$4, 0)))</f>
        <v>0</v>
      </c>
      <c r="C57" s="25">
        <f>IF('Mixing Kits'!C57&gt;Vypocty!$U$10, Vypocty!$V$10*Vypocty!$F$5, IF('Mixing Kits'!C57&gt;Vypocty!$U$9, Vypocty!$V$9*Vypocty!$F$5, IF('Mixing Kits'!C57&gt;0, Vypocty!$F$5, 0)))</f>
        <v>0</v>
      </c>
      <c r="D57" s="25">
        <f>IF('Mixing Kits'!D57&gt;Vypocty!$U$10, Vypocty!$V$10*Vypocty!$F$6, IF('Mixing Kits'!D57&gt;Vypocty!$U$9, Vypocty!$V$9*Vypocty!$F$6, IF('Mixing Kits'!D57&gt;0, Vypocty!$F$6, 0)))</f>
        <v>0</v>
      </c>
      <c r="E57" s="26">
        <f>IF('Mixing Kits'!E57&gt;Vypocty!$U$10, Vypocty!$V$10*Vypocty!$H$4, IF('Mixing Kits'!E57&gt;Vypocty!$U$9, Vypocty!$V$9*Vypocty!$H$4, IF('Mixing Kits'!E57&gt;0, Vypocty!$H$4, 0)))</f>
        <v>0</v>
      </c>
      <c r="F57" s="26">
        <f>IF('Mixing Kits'!F57&gt;Vypocty!$U$10, Vypocty!$V$10*Vypocty!$H$4, IF('Mixing Kits'!F57&gt;Vypocty!$U$9, Vypocty!$V$9*Vypocty!$H$4, IF('Mixing Kits'!F57&gt;0, Vypocty!$H$4, 0)))</f>
        <v>0</v>
      </c>
      <c r="G57" s="26">
        <f>IF('Mixing Kits'!G57&gt;Vypocty!$U$10, Vypocty!$V$10*Vypocty!$H$6, IF('Mixing Kits'!G57&gt;Vypocty!$U$9, Vypocty!$V$9*Vypocty!$H$6, IF('Mixing Kits'!G57&gt;0, Vypocty!$H$6, 0)))</f>
        <v>0</v>
      </c>
      <c r="H57" s="26">
        <f>IF('Mixing Kits'!H57&gt;Vypocty!$U$10, Vypocty!$V$10*Vypocty!$H$5, IF('Mixing Kits'!H57&gt;Vypocty!$U$9, Vypocty!$V$9*Vypocty!$H$5, IF('Mixing Kits'!H57&gt;0, Vypocty!$H$5, 0)))</f>
        <v>0</v>
      </c>
      <c r="I57" s="26">
        <f>IF('Mixing Kits'!I57&gt;Vypocty!$U$10, Vypocty!$V$10*Vypocty!$H$5, IF('Mixing Kits'!I57&gt;Vypocty!$U$9, Vypocty!$V$9*Vypocty!$H$5, IF('Mixing Kits'!I57&gt;0, Vypocty!$H$5, 0)))</f>
        <v>0</v>
      </c>
      <c r="J57" s="26">
        <f>IF('Mixing Kits'!J57&gt;Vypocty!$U$12, Vypocty!$V$12*Vypocty!$F$8,  IF('Mixing Kits'!J57&gt;0, Vypocty!$F$8, 0))</f>
        <v>0</v>
      </c>
      <c r="K57" s="26">
        <f>IF('Mixing Kits'!K57&gt;Vypocty!$U$12, Vypocty!$V$12*Vypocty!$F$8,  IF('Mixing Kits'!K57&gt;0, Vypocty!$F$8, 0))</f>
        <v>0</v>
      </c>
      <c r="L57" s="26">
        <f>IF('Mixing Kits'!L57&gt;Vypocty!$U$10, Vypocty!$V$10*Vypocty!$H$8, IF('Mixing Kits'!L57&gt;Vypocty!$U$9, Vypocty!$V$9*Vypocty!$H$8, IF('Mixing Kits'!L57&gt;0, Vypocty!$H$8, 0)))</f>
        <v>0</v>
      </c>
      <c r="M57" s="26">
        <f>IF('Mixing Kits'!M57&gt;0, Vypocty!$F$7, 0)</f>
        <v>0</v>
      </c>
      <c r="N57" s="26">
        <f>IF('Mixing Kits'!N57&gt;Vypocty!$U$10, Vypocty!$V$10*Vypocty!$J$4, IF('Mixing Kits'!N57&gt;Vypocty!$U$9, Vypocty!$V$9*Vypocty!$J$4, IF('Mixing Kits'!N57&gt;0, Vypocty!$J$4, 0)))</f>
        <v>0</v>
      </c>
      <c r="O57" s="26">
        <f>IF('Mixing Kits'!O57&gt;Vypocty!$U$10, Vypocty!$V$10*Vypocty!$J$4, IF('Mixing Kits'!O57&gt;Vypocty!$U$9, Vypocty!$V$9*Vypocty!$J$4, IF('Mixing Kits'!O57&gt;0, Vypocty!$J$4, 0)))</f>
        <v>0</v>
      </c>
      <c r="P57" s="26">
        <f>IF('Mixing Kits'!P57&gt;Vypocty!$U$10, Vypocty!$V$10*Vypocty!$J$5, IF('Mixing Kits'!P57&gt;Vypocty!$U$9, Vypocty!$V$9*Vypocty!$J$5, IF('Mixing Kits'!P57&gt;0, Vypocty!$J$5, 0)))</f>
        <v>0</v>
      </c>
      <c r="Q57" s="26">
        <f>IF('Mixing Kits'!Q57&gt;Vypocty!$U$10, Vypocty!$V$10*Vypocty!$J$6, IF('Mixing Kits'!Q57&gt;Vypocty!$U$9, Vypocty!$V$9*Vypocty!$J$6, IF('Mixing Kits'!Q57&gt;0, Vypocty!$J$6, 0)))</f>
        <v>0</v>
      </c>
      <c r="R57" s="26">
        <f>IF('Mixing Kits'!R57&gt;Vypocty!$U$10, Vypocty!$V$10*Vypocty!$J$6, IF('Mixing Kits'!R57&gt;Vypocty!$U$9, Vypocty!$V$9*Vypocty!$J$6, IF('Mixing Kits'!R57&gt;0, Vypocty!$J$6, 0)))</f>
        <v>0</v>
      </c>
      <c r="S57" s="26">
        <f>IF('Mixing Kits'!S57&gt;Vypocty!$U$10, Vypocty!$V$10*Vypocty!$J$7, IF('Mixing Kits'!S57&gt;Vypocty!$U$9, Vypocty!$V$9*Vypocty!$J$7, IF('Mixing Kits'!S57&gt;0, Vypocty!$J$7, 0)))</f>
        <v>0</v>
      </c>
      <c r="T57" s="26">
        <f>IF('Mixing Kits'!T57&gt;Vypocty!$U$10, Vypocty!$V$10*Vypocty!$H$7, IF('Mixing Kits'!T57&gt;Vypocty!$U$9, Vypocty!$V$9*Vypocty!$H$7, IF('Mixing Kits'!T57&gt;0, Vypocty!$H$7, 0)))</f>
        <v>0</v>
      </c>
    </row>
    <row r="58" spans="1:20" x14ac:dyDescent="0.25">
      <c r="A58" s="25">
        <v>47</v>
      </c>
      <c r="B58" s="25">
        <f>IF('Mixing Kits'!B58&gt;Vypocty!$U$10, Vypocty!$V$10*Vypocty!$F$4, IF('Mixing Kits'!B58&gt;Vypocty!$U$9, Vypocty!$V$9*Vypocty!$F$4, IF('Mixing Kits'!B58&gt;0, Vypocty!$F$4, 0)))</f>
        <v>0</v>
      </c>
      <c r="C58" s="25">
        <f>IF('Mixing Kits'!C58&gt;Vypocty!$U$10, Vypocty!$V$10*Vypocty!$F$5, IF('Mixing Kits'!C58&gt;Vypocty!$U$9, Vypocty!$V$9*Vypocty!$F$5, IF('Mixing Kits'!C58&gt;0, Vypocty!$F$5, 0)))</f>
        <v>0</v>
      </c>
      <c r="D58" s="25">
        <f>IF('Mixing Kits'!D58&gt;Vypocty!$U$10, Vypocty!$V$10*Vypocty!$F$6, IF('Mixing Kits'!D58&gt;Vypocty!$U$9, Vypocty!$V$9*Vypocty!$F$6, IF('Mixing Kits'!D58&gt;0, Vypocty!$F$6, 0)))</f>
        <v>0</v>
      </c>
      <c r="E58" s="26">
        <f>IF('Mixing Kits'!E58&gt;Vypocty!$U$10, Vypocty!$V$10*Vypocty!$H$4, IF('Mixing Kits'!E58&gt;Vypocty!$U$9, Vypocty!$V$9*Vypocty!$H$4, IF('Mixing Kits'!E58&gt;0, Vypocty!$H$4, 0)))</f>
        <v>0</v>
      </c>
      <c r="F58" s="26">
        <f>IF('Mixing Kits'!F58&gt;Vypocty!$U$10, Vypocty!$V$10*Vypocty!$H$4, IF('Mixing Kits'!F58&gt;Vypocty!$U$9, Vypocty!$V$9*Vypocty!$H$4, IF('Mixing Kits'!F58&gt;0, Vypocty!$H$4, 0)))</f>
        <v>0</v>
      </c>
      <c r="G58" s="26">
        <f>IF('Mixing Kits'!G58&gt;Vypocty!$U$10, Vypocty!$V$10*Vypocty!$H$6, IF('Mixing Kits'!G58&gt;Vypocty!$U$9, Vypocty!$V$9*Vypocty!$H$6, IF('Mixing Kits'!G58&gt;0, Vypocty!$H$6, 0)))</f>
        <v>0</v>
      </c>
      <c r="H58" s="26">
        <f>IF('Mixing Kits'!H58&gt;Vypocty!$U$10, Vypocty!$V$10*Vypocty!$H$5, IF('Mixing Kits'!H58&gt;Vypocty!$U$9, Vypocty!$V$9*Vypocty!$H$5, IF('Mixing Kits'!H58&gt;0, Vypocty!$H$5, 0)))</f>
        <v>0</v>
      </c>
      <c r="I58" s="26">
        <f>IF('Mixing Kits'!I58&gt;Vypocty!$U$10, Vypocty!$V$10*Vypocty!$H$5, IF('Mixing Kits'!I58&gt;Vypocty!$U$9, Vypocty!$V$9*Vypocty!$H$5, IF('Mixing Kits'!I58&gt;0, Vypocty!$H$5, 0)))</f>
        <v>0</v>
      </c>
      <c r="J58" s="26">
        <f>IF('Mixing Kits'!J58&gt;Vypocty!$U$12, Vypocty!$V$12*Vypocty!$F$8,  IF('Mixing Kits'!J58&gt;0, Vypocty!$F$8, 0))</f>
        <v>0</v>
      </c>
      <c r="K58" s="26">
        <f>IF('Mixing Kits'!K58&gt;Vypocty!$U$12, Vypocty!$V$12*Vypocty!$F$8,  IF('Mixing Kits'!K58&gt;0, Vypocty!$F$8, 0))</f>
        <v>0</v>
      </c>
      <c r="L58" s="26">
        <f>IF('Mixing Kits'!L58&gt;Vypocty!$U$10, Vypocty!$V$10*Vypocty!$H$8, IF('Mixing Kits'!L58&gt;Vypocty!$U$9, Vypocty!$V$9*Vypocty!$H$8, IF('Mixing Kits'!L58&gt;0, Vypocty!$H$8, 0)))</f>
        <v>0</v>
      </c>
      <c r="M58" s="26">
        <f>IF('Mixing Kits'!M58&gt;0, Vypocty!$F$7, 0)</f>
        <v>0</v>
      </c>
      <c r="N58" s="26">
        <f>IF('Mixing Kits'!N58&gt;Vypocty!$U$10, Vypocty!$V$10*Vypocty!$J$4, IF('Mixing Kits'!N58&gt;Vypocty!$U$9, Vypocty!$V$9*Vypocty!$J$4, IF('Mixing Kits'!N58&gt;0, Vypocty!$J$4, 0)))</f>
        <v>0</v>
      </c>
      <c r="O58" s="26">
        <f>IF('Mixing Kits'!O58&gt;Vypocty!$U$10, Vypocty!$V$10*Vypocty!$J$4, IF('Mixing Kits'!O58&gt;Vypocty!$U$9, Vypocty!$V$9*Vypocty!$J$4, IF('Mixing Kits'!O58&gt;0, Vypocty!$J$4, 0)))</f>
        <v>0</v>
      </c>
      <c r="P58" s="26">
        <f>IF('Mixing Kits'!P58&gt;Vypocty!$U$10, Vypocty!$V$10*Vypocty!$J$5, IF('Mixing Kits'!P58&gt;Vypocty!$U$9, Vypocty!$V$9*Vypocty!$J$5, IF('Mixing Kits'!P58&gt;0, Vypocty!$J$5, 0)))</f>
        <v>0</v>
      </c>
      <c r="Q58" s="26">
        <f>IF('Mixing Kits'!Q58&gt;Vypocty!$U$10, Vypocty!$V$10*Vypocty!$J$6, IF('Mixing Kits'!Q58&gt;Vypocty!$U$9, Vypocty!$V$9*Vypocty!$J$6, IF('Mixing Kits'!Q58&gt;0, Vypocty!$J$6, 0)))</f>
        <v>0</v>
      </c>
      <c r="R58" s="26">
        <f>IF('Mixing Kits'!R58&gt;Vypocty!$U$10, Vypocty!$V$10*Vypocty!$J$6, IF('Mixing Kits'!R58&gt;Vypocty!$U$9, Vypocty!$V$9*Vypocty!$J$6, IF('Mixing Kits'!R58&gt;0, Vypocty!$J$6, 0)))</f>
        <v>0</v>
      </c>
      <c r="S58" s="26">
        <f>IF('Mixing Kits'!S58&gt;Vypocty!$U$10, Vypocty!$V$10*Vypocty!$J$7, IF('Mixing Kits'!S58&gt;Vypocty!$U$9, Vypocty!$V$9*Vypocty!$J$7, IF('Mixing Kits'!S58&gt;0, Vypocty!$J$7, 0)))</f>
        <v>0</v>
      </c>
      <c r="T58" s="26">
        <f>IF('Mixing Kits'!T58&gt;Vypocty!$U$10, Vypocty!$V$10*Vypocty!$H$7, IF('Mixing Kits'!T58&gt;Vypocty!$U$9, Vypocty!$V$9*Vypocty!$H$7, IF('Mixing Kits'!T58&gt;0, Vypocty!$H$7, 0)))</f>
        <v>0</v>
      </c>
    </row>
    <row r="59" spans="1:20" x14ac:dyDescent="0.25">
      <c r="A59" s="25">
        <v>48</v>
      </c>
      <c r="B59" s="25">
        <f>IF('Mixing Kits'!B59&gt;Vypocty!$U$10, Vypocty!$V$10*Vypocty!$F$4, IF('Mixing Kits'!B59&gt;Vypocty!$U$9, Vypocty!$V$9*Vypocty!$F$4, IF('Mixing Kits'!B59&gt;0, Vypocty!$F$4, 0)))</f>
        <v>0</v>
      </c>
      <c r="C59" s="25">
        <f>IF('Mixing Kits'!C59&gt;Vypocty!$U$10, Vypocty!$V$10*Vypocty!$F$5, IF('Mixing Kits'!C59&gt;Vypocty!$U$9, Vypocty!$V$9*Vypocty!$F$5, IF('Mixing Kits'!C59&gt;0, Vypocty!$F$5, 0)))</f>
        <v>0</v>
      </c>
      <c r="D59" s="25">
        <f>IF('Mixing Kits'!D59&gt;Vypocty!$U$10, Vypocty!$V$10*Vypocty!$F$6, IF('Mixing Kits'!D59&gt;Vypocty!$U$9, Vypocty!$V$9*Vypocty!$F$6, IF('Mixing Kits'!D59&gt;0, Vypocty!$F$6, 0)))</f>
        <v>0</v>
      </c>
      <c r="E59" s="26">
        <f>IF('Mixing Kits'!E59&gt;Vypocty!$U$10, Vypocty!$V$10*Vypocty!$H$4, IF('Mixing Kits'!E59&gt;Vypocty!$U$9, Vypocty!$V$9*Vypocty!$H$4, IF('Mixing Kits'!E59&gt;0, Vypocty!$H$4, 0)))</f>
        <v>0</v>
      </c>
      <c r="F59" s="26">
        <f>IF('Mixing Kits'!F59&gt;Vypocty!$U$10, Vypocty!$V$10*Vypocty!$H$4, IF('Mixing Kits'!F59&gt;Vypocty!$U$9, Vypocty!$V$9*Vypocty!$H$4, IF('Mixing Kits'!F59&gt;0, Vypocty!$H$4, 0)))</f>
        <v>0</v>
      </c>
      <c r="G59" s="26">
        <f>IF('Mixing Kits'!G59&gt;Vypocty!$U$10, Vypocty!$V$10*Vypocty!$H$6, IF('Mixing Kits'!G59&gt;Vypocty!$U$9, Vypocty!$V$9*Vypocty!$H$6, IF('Mixing Kits'!G59&gt;0, Vypocty!$H$6, 0)))</f>
        <v>0</v>
      </c>
      <c r="H59" s="26">
        <f>IF('Mixing Kits'!H59&gt;Vypocty!$U$10, Vypocty!$V$10*Vypocty!$H$5, IF('Mixing Kits'!H59&gt;Vypocty!$U$9, Vypocty!$V$9*Vypocty!$H$5, IF('Mixing Kits'!H59&gt;0, Vypocty!$H$5, 0)))</f>
        <v>0</v>
      </c>
      <c r="I59" s="26">
        <f>IF('Mixing Kits'!I59&gt;Vypocty!$U$10, Vypocty!$V$10*Vypocty!$H$5, IF('Mixing Kits'!I59&gt;Vypocty!$U$9, Vypocty!$V$9*Vypocty!$H$5, IF('Mixing Kits'!I59&gt;0, Vypocty!$H$5, 0)))</f>
        <v>0</v>
      </c>
      <c r="J59" s="26">
        <f>IF('Mixing Kits'!J59&gt;Vypocty!$U$12, Vypocty!$V$12*Vypocty!$F$8,  IF('Mixing Kits'!J59&gt;0, Vypocty!$F$8, 0))</f>
        <v>0</v>
      </c>
      <c r="K59" s="26">
        <f>IF('Mixing Kits'!K59&gt;Vypocty!$U$12, Vypocty!$V$12*Vypocty!$F$8,  IF('Mixing Kits'!K59&gt;0, Vypocty!$F$8, 0))</f>
        <v>0</v>
      </c>
      <c r="L59" s="26">
        <f>IF('Mixing Kits'!L59&gt;Vypocty!$U$10, Vypocty!$V$10*Vypocty!$H$8, IF('Mixing Kits'!L59&gt;Vypocty!$U$9, Vypocty!$V$9*Vypocty!$H$8, IF('Mixing Kits'!L59&gt;0, Vypocty!$H$8, 0)))</f>
        <v>0</v>
      </c>
      <c r="M59" s="26">
        <f>IF('Mixing Kits'!M59&gt;0, Vypocty!$F$7, 0)</f>
        <v>0</v>
      </c>
      <c r="N59" s="26">
        <f>IF('Mixing Kits'!N59&gt;Vypocty!$U$10, Vypocty!$V$10*Vypocty!$J$4, IF('Mixing Kits'!N59&gt;Vypocty!$U$9, Vypocty!$V$9*Vypocty!$J$4, IF('Mixing Kits'!N59&gt;0, Vypocty!$J$4, 0)))</f>
        <v>0</v>
      </c>
      <c r="O59" s="26">
        <f>IF('Mixing Kits'!O59&gt;Vypocty!$U$10, Vypocty!$V$10*Vypocty!$J$4, IF('Mixing Kits'!O59&gt;Vypocty!$U$9, Vypocty!$V$9*Vypocty!$J$4, IF('Mixing Kits'!O59&gt;0, Vypocty!$J$4, 0)))</f>
        <v>0</v>
      </c>
      <c r="P59" s="26">
        <f>IF('Mixing Kits'!P59&gt;Vypocty!$U$10, Vypocty!$V$10*Vypocty!$J$5, IF('Mixing Kits'!P59&gt;Vypocty!$U$9, Vypocty!$V$9*Vypocty!$J$5, IF('Mixing Kits'!P59&gt;0, Vypocty!$J$5, 0)))</f>
        <v>0</v>
      </c>
      <c r="Q59" s="26">
        <f>IF('Mixing Kits'!Q59&gt;Vypocty!$U$10, Vypocty!$V$10*Vypocty!$J$6, IF('Mixing Kits'!Q59&gt;Vypocty!$U$9, Vypocty!$V$9*Vypocty!$J$6, IF('Mixing Kits'!Q59&gt;0, Vypocty!$J$6, 0)))</f>
        <v>0</v>
      </c>
      <c r="R59" s="26">
        <f>IF('Mixing Kits'!R59&gt;Vypocty!$U$10, Vypocty!$V$10*Vypocty!$J$6, IF('Mixing Kits'!R59&gt;Vypocty!$U$9, Vypocty!$V$9*Vypocty!$J$6, IF('Mixing Kits'!R59&gt;0, Vypocty!$J$6, 0)))</f>
        <v>0</v>
      </c>
      <c r="S59" s="26">
        <f>IF('Mixing Kits'!S59&gt;Vypocty!$U$10, Vypocty!$V$10*Vypocty!$J$7, IF('Mixing Kits'!S59&gt;Vypocty!$U$9, Vypocty!$V$9*Vypocty!$J$7, IF('Mixing Kits'!S59&gt;0, Vypocty!$J$7, 0)))</f>
        <v>0</v>
      </c>
      <c r="T59" s="26">
        <f>IF('Mixing Kits'!T59&gt;Vypocty!$U$10, Vypocty!$V$10*Vypocty!$H$7, IF('Mixing Kits'!T59&gt;Vypocty!$U$9, Vypocty!$V$9*Vypocty!$H$7, IF('Mixing Kits'!T59&gt;0, Vypocty!$H$7, 0)))</f>
        <v>0</v>
      </c>
    </row>
    <row r="60" spans="1:20" x14ac:dyDescent="0.25">
      <c r="A60" s="25">
        <v>49</v>
      </c>
      <c r="B60" s="25">
        <f>IF('Mixing Kits'!B60&gt;Vypocty!$U$10, Vypocty!$V$10*Vypocty!$F$4, IF('Mixing Kits'!B60&gt;Vypocty!$U$9, Vypocty!$V$9*Vypocty!$F$4, IF('Mixing Kits'!B60&gt;0, Vypocty!$F$4, 0)))</f>
        <v>0</v>
      </c>
      <c r="C60" s="25">
        <f>IF('Mixing Kits'!C60&gt;Vypocty!$U$10, Vypocty!$V$10*Vypocty!$F$5, IF('Mixing Kits'!C60&gt;Vypocty!$U$9, Vypocty!$V$9*Vypocty!$F$5, IF('Mixing Kits'!C60&gt;0, Vypocty!$F$5, 0)))</f>
        <v>0</v>
      </c>
      <c r="D60" s="25">
        <f>IF('Mixing Kits'!D60&gt;Vypocty!$U$10, Vypocty!$V$10*Vypocty!$F$6, IF('Mixing Kits'!D60&gt;Vypocty!$U$9, Vypocty!$V$9*Vypocty!$F$6, IF('Mixing Kits'!D60&gt;0, Vypocty!$F$6, 0)))</f>
        <v>0</v>
      </c>
      <c r="E60" s="26">
        <f>IF('Mixing Kits'!E60&gt;Vypocty!$U$10, Vypocty!$V$10*Vypocty!$H$4, IF('Mixing Kits'!E60&gt;Vypocty!$U$9, Vypocty!$V$9*Vypocty!$H$4, IF('Mixing Kits'!E60&gt;0, Vypocty!$H$4, 0)))</f>
        <v>0</v>
      </c>
      <c r="F60" s="26">
        <f>IF('Mixing Kits'!F60&gt;Vypocty!$U$10, Vypocty!$V$10*Vypocty!$H$4, IF('Mixing Kits'!F60&gt;Vypocty!$U$9, Vypocty!$V$9*Vypocty!$H$4, IF('Mixing Kits'!F60&gt;0, Vypocty!$H$4, 0)))</f>
        <v>0</v>
      </c>
      <c r="G60" s="26">
        <f>IF('Mixing Kits'!G60&gt;Vypocty!$U$10, Vypocty!$V$10*Vypocty!$H$6, IF('Mixing Kits'!G60&gt;Vypocty!$U$9, Vypocty!$V$9*Vypocty!$H$6, IF('Mixing Kits'!G60&gt;0, Vypocty!$H$6, 0)))</f>
        <v>0</v>
      </c>
      <c r="H60" s="26">
        <f>IF('Mixing Kits'!H60&gt;Vypocty!$U$10, Vypocty!$V$10*Vypocty!$H$5, IF('Mixing Kits'!H60&gt;Vypocty!$U$9, Vypocty!$V$9*Vypocty!$H$5, IF('Mixing Kits'!H60&gt;0, Vypocty!$H$5, 0)))</f>
        <v>0</v>
      </c>
      <c r="I60" s="26">
        <f>IF('Mixing Kits'!I60&gt;Vypocty!$U$10, Vypocty!$V$10*Vypocty!$H$5, IF('Mixing Kits'!I60&gt;Vypocty!$U$9, Vypocty!$V$9*Vypocty!$H$5, IF('Mixing Kits'!I60&gt;0, Vypocty!$H$5, 0)))</f>
        <v>0</v>
      </c>
      <c r="J60" s="26">
        <f>IF('Mixing Kits'!J60&gt;Vypocty!$U$12, Vypocty!$V$12*Vypocty!$F$8,  IF('Mixing Kits'!J60&gt;0, Vypocty!$F$8, 0))</f>
        <v>0</v>
      </c>
      <c r="K60" s="26">
        <f>IF('Mixing Kits'!K60&gt;Vypocty!$U$12, Vypocty!$V$12*Vypocty!$F$8,  IF('Mixing Kits'!K60&gt;0, Vypocty!$F$8, 0))</f>
        <v>0</v>
      </c>
      <c r="L60" s="26">
        <f>IF('Mixing Kits'!L60&gt;Vypocty!$U$10, Vypocty!$V$10*Vypocty!$H$8, IF('Mixing Kits'!L60&gt;Vypocty!$U$9, Vypocty!$V$9*Vypocty!$H$8, IF('Mixing Kits'!L60&gt;0, Vypocty!$H$8, 0)))</f>
        <v>0</v>
      </c>
      <c r="M60" s="26">
        <f>IF('Mixing Kits'!M60&gt;0, Vypocty!$F$7, 0)</f>
        <v>0</v>
      </c>
      <c r="N60" s="26">
        <f>IF('Mixing Kits'!N60&gt;Vypocty!$U$10, Vypocty!$V$10*Vypocty!$J$4, IF('Mixing Kits'!N60&gt;Vypocty!$U$9, Vypocty!$V$9*Vypocty!$J$4, IF('Mixing Kits'!N60&gt;0, Vypocty!$J$4, 0)))</f>
        <v>0</v>
      </c>
      <c r="O60" s="26">
        <f>IF('Mixing Kits'!O60&gt;Vypocty!$U$10, Vypocty!$V$10*Vypocty!$J$4, IF('Mixing Kits'!O60&gt;Vypocty!$U$9, Vypocty!$V$9*Vypocty!$J$4, IF('Mixing Kits'!O60&gt;0, Vypocty!$J$4, 0)))</f>
        <v>0</v>
      </c>
      <c r="P60" s="26">
        <f>IF('Mixing Kits'!P60&gt;Vypocty!$U$10, Vypocty!$V$10*Vypocty!$J$5, IF('Mixing Kits'!P60&gt;Vypocty!$U$9, Vypocty!$V$9*Vypocty!$J$5, IF('Mixing Kits'!P60&gt;0, Vypocty!$J$5, 0)))</f>
        <v>0</v>
      </c>
      <c r="Q60" s="26">
        <f>IF('Mixing Kits'!Q60&gt;Vypocty!$U$10, Vypocty!$V$10*Vypocty!$J$6, IF('Mixing Kits'!Q60&gt;Vypocty!$U$9, Vypocty!$V$9*Vypocty!$J$6, IF('Mixing Kits'!Q60&gt;0, Vypocty!$J$6, 0)))</f>
        <v>0</v>
      </c>
      <c r="R60" s="26">
        <f>IF('Mixing Kits'!R60&gt;Vypocty!$U$10, Vypocty!$V$10*Vypocty!$J$6, IF('Mixing Kits'!R60&gt;Vypocty!$U$9, Vypocty!$V$9*Vypocty!$J$6, IF('Mixing Kits'!R60&gt;0, Vypocty!$J$6, 0)))</f>
        <v>0</v>
      </c>
      <c r="S60" s="26">
        <f>IF('Mixing Kits'!S60&gt;Vypocty!$U$10, Vypocty!$V$10*Vypocty!$J$7, IF('Mixing Kits'!S60&gt;Vypocty!$U$9, Vypocty!$V$9*Vypocty!$J$7, IF('Mixing Kits'!S60&gt;0, Vypocty!$J$7, 0)))</f>
        <v>0</v>
      </c>
      <c r="T60" s="26">
        <f>IF('Mixing Kits'!T60&gt;Vypocty!$U$10, Vypocty!$V$10*Vypocty!$H$7, IF('Mixing Kits'!T60&gt;Vypocty!$U$9, Vypocty!$V$9*Vypocty!$H$7, IF('Mixing Kits'!T60&gt;0, Vypocty!$H$7, 0)))</f>
        <v>0</v>
      </c>
    </row>
    <row r="61" spans="1:20" x14ac:dyDescent="0.25">
      <c r="A61" s="25">
        <v>50</v>
      </c>
      <c r="B61" s="25">
        <f>IF('Mixing Kits'!B61&gt;Vypocty!$U$10, Vypocty!$V$10*Vypocty!$F$4, IF('Mixing Kits'!B61&gt;Vypocty!$U$9, Vypocty!$V$9*Vypocty!$F$4, IF('Mixing Kits'!B61&gt;0, Vypocty!$F$4, 0)))</f>
        <v>0</v>
      </c>
      <c r="C61" s="25">
        <f>IF('Mixing Kits'!C61&gt;Vypocty!$U$10, Vypocty!$V$10*Vypocty!$F$5, IF('Mixing Kits'!C61&gt;Vypocty!$U$9, Vypocty!$V$9*Vypocty!$F$5, IF('Mixing Kits'!C61&gt;0, Vypocty!$F$5, 0)))</f>
        <v>0</v>
      </c>
      <c r="D61" s="25">
        <f>IF('Mixing Kits'!D61&gt;Vypocty!$U$10, Vypocty!$V$10*Vypocty!$F$6, IF('Mixing Kits'!D61&gt;Vypocty!$U$9, Vypocty!$V$9*Vypocty!$F$6, IF('Mixing Kits'!D61&gt;0, Vypocty!$F$6, 0)))</f>
        <v>0</v>
      </c>
      <c r="E61" s="26">
        <f>IF('Mixing Kits'!E61&gt;Vypocty!$U$10, Vypocty!$V$10*Vypocty!$H$4, IF('Mixing Kits'!E61&gt;Vypocty!$U$9, Vypocty!$V$9*Vypocty!$H$4, IF('Mixing Kits'!E61&gt;0, Vypocty!$H$4, 0)))</f>
        <v>0</v>
      </c>
      <c r="F61" s="26">
        <f>IF('Mixing Kits'!F61&gt;Vypocty!$U$10, Vypocty!$V$10*Vypocty!$H$4, IF('Mixing Kits'!F61&gt;Vypocty!$U$9, Vypocty!$V$9*Vypocty!$H$4, IF('Mixing Kits'!F61&gt;0, Vypocty!$H$4, 0)))</f>
        <v>0</v>
      </c>
      <c r="G61" s="26">
        <f>IF('Mixing Kits'!G61&gt;Vypocty!$U$10, Vypocty!$V$10*Vypocty!$H$6, IF('Mixing Kits'!G61&gt;Vypocty!$U$9, Vypocty!$V$9*Vypocty!$H$6, IF('Mixing Kits'!G61&gt;0, Vypocty!$H$6, 0)))</f>
        <v>0</v>
      </c>
      <c r="H61" s="26">
        <f>IF('Mixing Kits'!H61&gt;Vypocty!$U$10, Vypocty!$V$10*Vypocty!$H$5, IF('Mixing Kits'!H61&gt;Vypocty!$U$9, Vypocty!$V$9*Vypocty!$H$5, IF('Mixing Kits'!H61&gt;0, Vypocty!$H$5, 0)))</f>
        <v>0</v>
      </c>
      <c r="I61" s="26">
        <f>IF('Mixing Kits'!I61&gt;Vypocty!$U$10, Vypocty!$V$10*Vypocty!$H$5, IF('Mixing Kits'!I61&gt;Vypocty!$U$9, Vypocty!$V$9*Vypocty!$H$5, IF('Mixing Kits'!I61&gt;0, Vypocty!$H$5, 0)))</f>
        <v>0</v>
      </c>
      <c r="J61" s="26">
        <f>IF('Mixing Kits'!J61&gt;Vypocty!$U$12, Vypocty!$V$12*Vypocty!$F$8,  IF('Mixing Kits'!J61&gt;0, Vypocty!$F$8, 0))</f>
        <v>0</v>
      </c>
      <c r="K61" s="26">
        <f>IF('Mixing Kits'!K61&gt;Vypocty!$U$12, Vypocty!$V$12*Vypocty!$F$8,  IF('Mixing Kits'!K61&gt;0, Vypocty!$F$8, 0))</f>
        <v>0</v>
      </c>
      <c r="L61" s="26">
        <f>IF('Mixing Kits'!L61&gt;Vypocty!$U$10, Vypocty!$V$10*Vypocty!$H$8, IF('Mixing Kits'!L61&gt;Vypocty!$U$9, Vypocty!$V$9*Vypocty!$H$8, IF('Mixing Kits'!L61&gt;0, Vypocty!$H$8, 0)))</f>
        <v>0</v>
      </c>
      <c r="M61" s="26">
        <f>IF('Mixing Kits'!M61&gt;0, Vypocty!$F$7, 0)</f>
        <v>0</v>
      </c>
      <c r="N61" s="26">
        <f>IF('Mixing Kits'!N61&gt;Vypocty!$U$10, Vypocty!$V$10*Vypocty!$J$4, IF('Mixing Kits'!N61&gt;Vypocty!$U$9, Vypocty!$V$9*Vypocty!$J$4, IF('Mixing Kits'!N61&gt;0, Vypocty!$J$4, 0)))</f>
        <v>0</v>
      </c>
      <c r="O61" s="26">
        <f>IF('Mixing Kits'!O61&gt;Vypocty!$U$10, Vypocty!$V$10*Vypocty!$J$4, IF('Mixing Kits'!O61&gt;Vypocty!$U$9, Vypocty!$V$9*Vypocty!$J$4, IF('Mixing Kits'!O61&gt;0, Vypocty!$J$4, 0)))</f>
        <v>0</v>
      </c>
      <c r="P61" s="26">
        <f>IF('Mixing Kits'!P61&gt;Vypocty!$U$10, Vypocty!$V$10*Vypocty!$J$5, IF('Mixing Kits'!P61&gt;Vypocty!$U$9, Vypocty!$V$9*Vypocty!$J$5, IF('Mixing Kits'!P61&gt;0, Vypocty!$J$5, 0)))</f>
        <v>0</v>
      </c>
      <c r="Q61" s="26">
        <f>IF('Mixing Kits'!Q61&gt;Vypocty!$U$10, Vypocty!$V$10*Vypocty!$J$6, IF('Mixing Kits'!Q61&gt;Vypocty!$U$9, Vypocty!$V$9*Vypocty!$J$6, IF('Mixing Kits'!Q61&gt;0, Vypocty!$J$6, 0)))</f>
        <v>0</v>
      </c>
      <c r="R61" s="26">
        <f>IF('Mixing Kits'!R61&gt;Vypocty!$U$10, Vypocty!$V$10*Vypocty!$J$6, IF('Mixing Kits'!R61&gt;Vypocty!$U$9, Vypocty!$V$9*Vypocty!$J$6, IF('Mixing Kits'!R61&gt;0, Vypocty!$J$6, 0)))</f>
        <v>0</v>
      </c>
      <c r="S61" s="26">
        <f>IF('Mixing Kits'!S61&gt;Vypocty!$U$10, Vypocty!$V$10*Vypocty!$J$7, IF('Mixing Kits'!S61&gt;Vypocty!$U$9, Vypocty!$V$9*Vypocty!$J$7, IF('Mixing Kits'!S61&gt;0, Vypocty!$J$7, 0)))</f>
        <v>0</v>
      </c>
      <c r="T61" s="26">
        <f>IF('Mixing Kits'!T61&gt;Vypocty!$U$10, Vypocty!$V$10*Vypocty!$H$7, IF('Mixing Kits'!T61&gt;Vypocty!$U$9, Vypocty!$V$9*Vypocty!$H$7, IF('Mixing Kits'!T61&gt;0, Vypocty!$H$7, 0)))</f>
        <v>0</v>
      </c>
    </row>
    <row r="62" spans="1:20" x14ac:dyDescent="0.25">
      <c r="A62" s="25">
        <v>51</v>
      </c>
      <c r="B62" s="25">
        <f>IF('Mixing Kits'!B62&gt;Vypocty!$U$10, Vypocty!$V$10*Vypocty!$F$4, IF('Mixing Kits'!B62&gt;Vypocty!$U$9, Vypocty!$V$9*Vypocty!$F$4, IF('Mixing Kits'!B62&gt;0, Vypocty!$F$4, 0)))</f>
        <v>0</v>
      </c>
      <c r="C62" s="25">
        <f>IF('Mixing Kits'!C62&gt;Vypocty!$U$10, Vypocty!$V$10*Vypocty!$F$5, IF('Mixing Kits'!C62&gt;Vypocty!$U$9, Vypocty!$V$9*Vypocty!$F$5, IF('Mixing Kits'!C62&gt;0, Vypocty!$F$5, 0)))</f>
        <v>0</v>
      </c>
      <c r="D62" s="25">
        <f>IF('Mixing Kits'!D62&gt;Vypocty!$U$10, Vypocty!$V$10*Vypocty!$F$6, IF('Mixing Kits'!D62&gt;Vypocty!$U$9, Vypocty!$V$9*Vypocty!$F$6, IF('Mixing Kits'!D62&gt;0, Vypocty!$F$6, 0)))</f>
        <v>0</v>
      </c>
      <c r="E62" s="26">
        <f>IF('Mixing Kits'!E62&gt;Vypocty!$U$10, Vypocty!$V$10*Vypocty!$H$4, IF('Mixing Kits'!E62&gt;Vypocty!$U$9, Vypocty!$V$9*Vypocty!$H$4, IF('Mixing Kits'!E62&gt;0, Vypocty!$H$4, 0)))</f>
        <v>0</v>
      </c>
      <c r="F62" s="26">
        <f>IF('Mixing Kits'!F62&gt;Vypocty!$U$10, Vypocty!$V$10*Vypocty!$H$4, IF('Mixing Kits'!F62&gt;Vypocty!$U$9, Vypocty!$V$9*Vypocty!$H$4, IF('Mixing Kits'!F62&gt;0, Vypocty!$H$4, 0)))</f>
        <v>0</v>
      </c>
      <c r="G62" s="26">
        <f>IF('Mixing Kits'!G62&gt;Vypocty!$U$10, Vypocty!$V$10*Vypocty!$H$6, IF('Mixing Kits'!G62&gt;Vypocty!$U$9, Vypocty!$V$9*Vypocty!$H$6, IF('Mixing Kits'!G62&gt;0, Vypocty!$H$6, 0)))</f>
        <v>0</v>
      </c>
      <c r="H62" s="26">
        <f>IF('Mixing Kits'!H62&gt;Vypocty!$U$10, Vypocty!$V$10*Vypocty!$H$5, IF('Mixing Kits'!H62&gt;Vypocty!$U$9, Vypocty!$V$9*Vypocty!$H$5, IF('Mixing Kits'!H62&gt;0, Vypocty!$H$5, 0)))</f>
        <v>0</v>
      </c>
      <c r="I62" s="26">
        <f>IF('Mixing Kits'!I62&gt;Vypocty!$U$10, Vypocty!$V$10*Vypocty!$H$5, IF('Mixing Kits'!I62&gt;Vypocty!$U$9, Vypocty!$V$9*Vypocty!$H$5, IF('Mixing Kits'!I62&gt;0, Vypocty!$H$5, 0)))</f>
        <v>0</v>
      </c>
      <c r="J62" s="26">
        <f>IF('Mixing Kits'!J62&gt;Vypocty!$U$12, Vypocty!$V$12*Vypocty!$F$8,  IF('Mixing Kits'!J62&gt;0, Vypocty!$F$8, 0))</f>
        <v>0</v>
      </c>
      <c r="K62" s="26">
        <f>IF('Mixing Kits'!K62&gt;Vypocty!$U$12, Vypocty!$V$12*Vypocty!$F$8,  IF('Mixing Kits'!K62&gt;0, Vypocty!$F$8, 0))</f>
        <v>0</v>
      </c>
      <c r="L62" s="26">
        <f>IF('Mixing Kits'!L62&gt;Vypocty!$U$10, Vypocty!$V$10*Vypocty!$H$8, IF('Mixing Kits'!L62&gt;Vypocty!$U$9, Vypocty!$V$9*Vypocty!$H$8, IF('Mixing Kits'!L62&gt;0, Vypocty!$H$8, 0)))</f>
        <v>0</v>
      </c>
      <c r="M62" s="26">
        <f>IF('Mixing Kits'!M62&gt;0, Vypocty!$F$7, 0)</f>
        <v>0</v>
      </c>
      <c r="N62" s="26">
        <f>IF('Mixing Kits'!N62&gt;Vypocty!$U$10, Vypocty!$V$10*Vypocty!$J$4, IF('Mixing Kits'!N62&gt;Vypocty!$U$9, Vypocty!$V$9*Vypocty!$J$4, IF('Mixing Kits'!N62&gt;0, Vypocty!$J$4, 0)))</f>
        <v>0</v>
      </c>
      <c r="O62" s="26">
        <f>IF('Mixing Kits'!O62&gt;Vypocty!$U$10, Vypocty!$V$10*Vypocty!$J$4, IF('Mixing Kits'!O62&gt;Vypocty!$U$9, Vypocty!$V$9*Vypocty!$J$4, IF('Mixing Kits'!O62&gt;0, Vypocty!$J$4, 0)))</f>
        <v>0</v>
      </c>
      <c r="P62" s="26">
        <f>IF('Mixing Kits'!P62&gt;Vypocty!$U$10, Vypocty!$V$10*Vypocty!$J$5, IF('Mixing Kits'!P62&gt;Vypocty!$U$9, Vypocty!$V$9*Vypocty!$J$5, IF('Mixing Kits'!P62&gt;0, Vypocty!$J$5, 0)))</f>
        <v>0</v>
      </c>
      <c r="Q62" s="26">
        <f>IF('Mixing Kits'!Q62&gt;Vypocty!$U$10, Vypocty!$V$10*Vypocty!$J$6, IF('Mixing Kits'!Q62&gt;Vypocty!$U$9, Vypocty!$V$9*Vypocty!$J$6, IF('Mixing Kits'!Q62&gt;0, Vypocty!$J$6, 0)))</f>
        <v>0</v>
      </c>
      <c r="R62" s="26">
        <f>IF('Mixing Kits'!R62&gt;Vypocty!$U$10, Vypocty!$V$10*Vypocty!$J$6, IF('Mixing Kits'!R62&gt;Vypocty!$U$9, Vypocty!$V$9*Vypocty!$J$6, IF('Mixing Kits'!R62&gt;0, Vypocty!$J$6, 0)))</f>
        <v>0</v>
      </c>
      <c r="S62" s="26">
        <f>IF('Mixing Kits'!S62&gt;Vypocty!$U$10, Vypocty!$V$10*Vypocty!$J$7, IF('Mixing Kits'!S62&gt;Vypocty!$U$9, Vypocty!$V$9*Vypocty!$J$7, IF('Mixing Kits'!S62&gt;0, Vypocty!$J$7, 0)))</f>
        <v>0</v>
      </c>
      <c r="T62" s="26">
        <f>IF('Mixing Kits'!T62&gt;Vypocty!$U$10, Vypocty!$V$10*Vypocty!$H$7, IF('Mixing Kits'!T62&gt;Vypocty!$U$9, Vypocty!$V$9*Vypocty!$H$7, IF('Mixing Kits'!T62&gt;0, Vypocty!$H$7, 0)))</f>
        <v>0</v>
      </c>
    </row>
    <row r="63" spans="1:20" x14ac:dyDescent="0.25">
      <c r="A63" s="25">
        <v>52</v>
      </c>
      <c r="B63" s="25">
        <f>IF('Mixing Kits'!B63&gt;Vypocty!$U$10, Vypocty!$V$10*Vypocty!$F$4, IF('Mixing Kits'!B63&gt;Vypocty!$U$9, Vypocty!$V$9*Vypocty!$F$4, IF('Mixing Kits'!B63&gt;0, Vypocty!$F$4, 0)))</f>
        <v>0</v>
      </c>
      <c r="C63" s="25">
        <f>IF('Mixing Kits'!C63&gt;Vypocty!$U$10, Vypocty!$V$10*Vypocty!$F$5, IF('Mixing Kits'!C63&gt;Vypocty!$U$9, Vypocty!$V$9*Vypocty!$F$5, IF('Mixing Kits'!C63&gt;0, Vypocty!$F$5, 0)))</f>
        <v>0</v>
      </c>
      <c r="D63" s="25">
        <f>IF('Mixing Kits'!D63&gt;Vypocty!$U$10, Vypocty!$V$10*Vypocty!$F$6, IF('Mixing Kits'!D63&gt;Vypocty!$U$9, Vypocty!$V$9*Vypocty!$F$6, IF('Mixing Kits'!D63&gt;0, Vypocty!$F$6, 0)))</f>
        <v>0</v>
      </c>
      <c r="E63" s="26">
        <f>IF('Mixing Kits'!E63&gt;Vypocty!$U$10, Vypocty!$V$10*Vypocty!$H$4, IF('Mixing Kits'!E63&gt;Vypocty!$U$9, Vypocty!$V$9*Vypocty!$H$4, IF('Mixing Kits'!E63&gt;0, Vypocty!$H$4, 0)))</f>
        <v>0</v>
      </c>
      <c r="F63" s="26">
        <f>IF('Mixing Kits'!F63&gt;Vypocty!$U$10, Vypocty!$V$10*Vypocty!$H$4, IF('Mixing Kits'!F63&gt;Vypocty!$U$9, Vypocty!$V$9*Vypocty!$H$4, IF('Mixing Kits'!F63&gt;0, Vypocty!$H$4, 0)))</f>
        <v>0</v>
      </c>
      <c r="G63" s="26">
        <f>IF('Mixing Kits'!G63&gt;Vypocty!$U$10, Vypocty!$V$10*Vypocty!$H$6, IF('Mixing Kits'!G63&gt;Vypocty!$U$9, Vypocty!$V$9*Vypocty!$H$6, IF('Mixing Kits'!G63&gt;0, Vypocty!$H$6, 0)))</f>
        <v>0</v>
      </c>
      <c r="H63" s="26">
        <f>IF('Mixing Kits'!H63&gt;Vypocty!$U$10, Vypocty!$V$10*Vypocty!$H$5, IF('Mixing Kits'!H63&gt;Vypocty!$U$9, Vypocty!$V$9*Vypocty!$H$5, IF('Mixing Kits'!H63&gt;0, Vypocty!$H$5, 0)))</f>
        <v>0</v>
      </c>
      <c r="I63" s="26">
        <f>IF('Mixing Kits'!I63&gt;Vypocty!$U$10, Vypocty!$V$10*Vypocty!$H$5, IF('Mixing Kits'!I63&gt;Vypocty!$U$9, Vypocty!$V$9*Vypocty!$H$5, IF('Mixing Kits'!I63&gt;0, Vypocty!$H$5, 0)))</f>
        <v>0</v>
      </c>
      <c r="J63" s="26">
        <f>IF('Mixing Kits'!J63&gt;Vypocty!$U$12, Vypocty!$V$12*Vypocty!$F$8,  IF('Mixing Kits'!J63&gt;0, Vypocty!$F$8, 0))</f>
        <v>0</v>
      </c>
      <c r="K63" s="26">
        <f>IF('Mixing Kits'!K63&gt;Vypocty!$U$12, Vypocty!$V$12*Vypocty!$F$8,  IF('Mixing Kits'!K63&gt;0, Vypocty!$F$8, 0))</f>
        <v>0</v>
      </c>
      <c r="L63" s="26">
        <f>IF('Mixing Kits'!L63&gt;Vypocty!$U$10, Vypocty!$V$10*Vypocty!$H$8, IF('Mixing Kits'!L63&gt;Vypocty!$U$9, Vypocty!$V$9*Vypocty!$H$8, IF('Mixing Kits'!L63&gt;0, Vypocty!$H$8, 0)))</f>
        <v>0</v>
      </c>
      <c r="M63" s="26">
        <f>IF('Mixing Kits'!M63&gt;0, Vypocty!$F$7, 0)</f>
        <v>0</v>
      </c>
      <c r="N63" s="26">
        <f>IF('Mixing Kits'!N63&gt;Vypocty!$U$10, Vypocty!$V$10*Vypocty!$J$4, IF('Mixing Kits'!N63&gt;Vypocty!$U$9, Vypocty!$V$9*Vypocty!$J$4, IF('Mixing Kits'!N63&gt;0, Vypocty!$J$4, 0)))</f>
        <v>0</v>
      </c>
      <c r="O63" s="26">
        <f>IF('Mixing Kits'!O63&gt;Vypocty!$U$10, Vypocty!$V$10*Vypocty!$J$4, IF('Mixing Kits'!O63&gt;Vypocty!$U$9, Vypocty!$V$9*Vypocty!$J$4, IF('Mixing Kits'!O63&gt;0, Vypocty!$J$4, 0)))</f>
        <v>0</v>
      </c>
      <c r="P63" s="26">
        <f>IF('Mixing Kits'!P63&gt;Vypocty!$U$10, Vypocty!$V$10*Vypocty!$J$5, IF('Mixing Kits'!P63&gt;Vypocty!$U$9, Vypocty!$V$9*Vypocty!$J$5, IF('Mixing Kits'!P63&gt;0, Vypocty!$J$5, 0)))</f>
        <v>0</v>
      </c>
      <c r="Q63" s="26">
        <f>IF('Mixing Kits'!Q63&gt;Vypocty!$U$10, Vypocty!$V$10*Vypocty!$J$6, IF('Mixing Kits'!Q63&gt;Vypocty!$U$9, Vypocty!$V$9*Vypocty!$J$6, IF('Mixing Kits'!Q63&gt;0, Vypocty!$J$6, 0)))</f>
        <v>0</v>
      </c>
      <c r="R63" s="26">
        <f>IF('Mixing Kits'!R63&gt;Vypocty!$U$10, Vypocty!$V$10*Vypocty!$J$6, IF('Mixing Kits'!R63&gt;Vypocty!$U$9, Vypocty!$V$9*Vypocty!$J$6, IF('Mixing Kits'!R63&gt;0, Vypocty!$J$6, 0)))</f>
        <v>0</v>
      </c>
      <c r="S63" s="26">
        <f>IF('Mixing Kits'!S63&gt;Vypocty!$U$10, Vypocty!$V$10*Vypocty!$J$7, IF('Mixing Kits'!S63&gt;Vypocty!$U$9, Vypocty!$V$9*Vypocty!$J$7, IF('Mixing Kits'!S63&gt;0, Vypocty!$J$7, 0)))</f>
        <v>0</v>
      </c>
      <c r="T63" s="26">
        <f>IF('Mixing Kits'!T63&gt;Vypocty!$U$10, Vypocty!$V$10*Vypocty!$H$7, IF('Mixing Kits'!T63&gt;Vypocty!$U$9, Vypocty!$V$9*Vypocty!$H$7, IF('Mixing Kits'!T63&gt;0, Vypocty!$H$7, 0)))</f>
        <v>0</v>
      </c>
    </row>
    <row r="64" spans="1:20" x14ac:dyDescent="0.25">
      <c r="A64" s="25">
        <v>53</v>
      </c>
      <c r="B64" s="25">
        <f>IF('Mixing Kits'!B64&gt;Vypocty!$U$10, Vypocty!$V$10*Vypocty!$F$4, IF('Mixing Kits'!B64&gt;Vypocty!$U$9, Vypocty!$V$9*Vypocty!$F$4, IF('Mixing Kits'!B64&gt;0, Vypocty!$F$4, 0)))</f>
        <v>0</v>
      </c>
      <c r="C64" s="25">
        <f>IF('Mixing Kits'!C64&gt;Vypocty!$U$10, Vypocty!$V$10*Vypocty!$F$5, IF('Mixing Kits'!C64&gt;Vypocty!$U$9, Vypocty!$V$9*Vypocty!$F$5, IF('Mixing Kits'!C64&gt;0, Vypocty!$F$5, 0)))</f>
        <v>0</v>
      </c>
      <c r="D64" s="25">
        <f>IF('Mixing Kits'!D64&gt;Vypocty!$U$10, Vypocty!$V$10*Vypocty!$F$6, IF('Mixing Kits'!D64&gt;Vypocty!$U$9, Vypocty!$V$9*Vypocty!$F$6, IF('Mixing Kits'!D64&gt;0, Vypocty!$F$6, 0)))</f>
        <v>0</v>
      </c>
      <c r="E64" s="26">
        <f>IF('Mixing Kits'!E64&gt;Vypocty!$U$10, Vypocty!$V$10*Vypocty!$H$4, IF('Mixing Kits'!E64&gt;Vypocty!$U$9, Vypocty!$V$9*Vypocty!$H$4, IF('Mixing Kits'!E64&gt;0, Vypocty!$H$4, 0)))</f>
        <v>0</v>
      </c>
      <c r="F64" s="26">
        <f>IF('Mixing Kits'!F64&gt;Vypocty!$U$10, Vypocty!$V$10*Vypocty!$H$4, IF('Mixing Kits'!F64&gt;Vypocty!$U$9, Vypocty!$V$9*Vypocty!$H$4, IF('Mixing Kits'!F64&gt;0, Vypocty!$H$4, 0)))</f>
        <v>0</v>
      </c>
      <c r="G64" s="26">
        <f>IF('Mixing Kits'!G64&gt;Vypocty!$U$10, Vypocty!$V$10*Vypocty!$H$6, IF('Mixing Kits'!G64&gt;Vypocty!$U$9, Vypocty!$V$9*Vypocty!$H$6, IF('Mixing Kits'!G64&gt;0, Vypocty!$H$6, 0)))</f>
        <v>0</v>
      </c>
      <c r="H64" s="26">
        <f>IF('Mixing Kits'!H64&gt;Vypocty!$U$10, Vypocty!$V$10*Vypocty!$H$5, IF('Mixing Kits'!H64&gt;Vypocty!$U$9, Vypocty!$V$9*Vypocty!$H$5, IF('Mixing Kits'!H64&gt;0, Vypocty!$H$5, 0)))</f>
        <v>0</v>
      </c>
      <c r="I64" s="26">
        <f>IF('Mixing Kits'!I64&gt;Vypocty!$U$10, Vypocty!$V$10*Vypocty!$H$5, IF('Mixing Kits'!I64&gt;Vypocty!$U$9, Vypocty!$V$9*Vypocty!$H$5, IF('Mixing Kits'!I64&gt;0, Vypocty!$H$5, 0)))</f>
        <v>0</v>
      </c>
      <c r="J64" s="26">
        <f>IF('Mixing Kits'!J64&gt;Vypocty!$U$12, Vypocty!$V$12*Vypocty!$F$8,  IF('Mixing Kits'!J64&gt;0, Vypocty!$F$8, 0))</f>
        <v>0</v>
      </c>
      <c r="K64" s="26">
        <f>IF('Mixing Kits'!K64&gt;Vypocty!$U$12, Vypocty!$V$12*Vypocty!$F$8,  IF('Mixing Kits'!K64&gt;0, Vypocty!$F$8, 0))</f>
        <v>0</v>
      </c>
      <c r="L64" s="26">
        <f>IF('Mixing Kits'!L64&gt;Vypocty!$U$10, Vypocty!$V$10*Vypocty!$H$8, IF('Mixing Kits'!L64&gt;Vypocty!$U$9, Vypocty!$V$9*Vypocty!$H$8, IF('Mixing Kits'!L64&gt;0, Vypocty!$H$8, 0)))</f>
        <v>0</v>
      </c>
      <c r="M64" s="26">
        <f>IF('Mixing Kits'!M64&gt;0, Vypocty!$F$7, 0)</f>
        <v>0</v>
      </c>
      <c r="N64" s="26">
        <f>IF('Mixing Kits'!N64&gt;Vypocty!$U$10, Vypocty!$V$10*Vypocty!$J$4, IF('Mixing Kits'!N64&gt;Vypocty!$U$9, Vypocty!$V$9*Vypocty!$J$4, IF('Mixing Kits'!N64&gt;0, Vypocty!$J$4, 0)))</f>
        <v>0</v>
      </c>
      <c r="O64" s="26">
        <f>IF('Mixing Kits'!O64&gt;Vypocty!$U$10, Vypocty!$V$10*Vypocty!$J$4, IF('Mixing Kits'!O64&gt;Vypocty!$U$9, Vypocty!$V$9*Vypocty!$J$4, IF('Mixing Kits'!O64&gt;0, Vypocty!$J$4, 0)))</f>
        <v>0</v>
      </c>
      <c r="P64" s="26">
        <f>IF('Mixing Kits'!P64&gt;Vypocty!$U$10, Vypocty!$V$10*Vypocty!$J$5, IF('Mixing Kits'!P64&gt;Vypocty!$U$9, Vypocty!$V$9*Vypocty!$J$5, IF('Mixing Kits'!P64&gt;0, Vypocty!$J$5, 0)))</f>
        <v>0</v>
      </c>
      <c r="Q64" s="26">
        <f>IF('Mixing Kits'!Q64&gt;Vypocty!$U$10, Vypocty!$V$10*Vypocty!$J$6, IF('Mixing Kits'!Q64&gt;Vypocty!$U$9, Vypocty!$V$9*Vypocty!$J$6, IF('Mixing Kits'!Q64&gt;0, Vypocty!$J$6, 0)))</f>
        <v>0</v>
      </c>
      <c r="R64" s="26">
        <f>IF('Mixing Kits'!R64&gt;Vypocty!$U$10, Vypocty!$V$10*Vypocty!$J$6, IF('Mixing Kits'!R64&gt;Vypocty!$U$9, Vypocty!$V$9*Vypocty!$J$6, IF('Mixing Kits'!R64&gt;0, Vypocty!$J$6, 0)))</f>
        <v>0</v>
      </c>
      <c r="S64" s="26">
        <f>IF('Mixing Kits'!S64&gt;Vypocty!$U$10, Vypocty!$V$10*Vypocty!$J$7, IF('Mixing Kits'!S64&gt;Vypocty!$U$9, Vypocty!$V$9*Vypocty!$J$7, IF('Mixing Kits'!S64&gt;0, Vypocty!$J$7, 0)))</f>
        <v>0</v>
      </c>
      <c r="T64" s="26">
        <f>IF('Mixing Kits'!T64&gt;Vypocty!$U$10, Vypocty!$V$10*Vypocty!$H$7, IF('Mixing Kits'!T64&gt;Vypocty!$U$9, Vypocty!$V$9*Vypocty!$H$7, IF('Mixing Kits'!T64&gt;0, Vypocty!$H$7, 0)))</f>
        <v>0</v>
      </c>
    </row>
    <row r="65" spans="1:20" x14ac:dyDescent="0.25">
      <c r="A65" s="25">
        <v>54</v>
      </c>
      <c r="B65" s="25">
        <f>IF('Mixing Kits'!B65&gt;Vypocty!$U$10, Vypocty!$V$10*Vypocty!$F$4, IF('Mixing Kits'!B65&gt;Vypocty!$U$9, Vypocty!$V$9*Vypocty!$F$4, IF('Mixing Kits'!B65&gt;0, Vypocty!$F$4, 0)))</f>
        <v>0</v>
      </c>
      <c r="C65" s="25">
        <f>IF('Mixing Kits'!C65&gt;Vypocty!$U$10, Vypocty!$V$10*Vypocty!$F$5, IF('Mixing Kits'!C65&gt;Vypocty!$U$9, Vypocty!$V$9*Vypocty!$F$5, IF('Mixing Kits'!C65&gt;0, Vypocty!$F$5, 0)))</f>
        <v>0</v>
      </c>
      <c r="D65" s="25">
        <f>IF('Mixing Kits'!D65&gt;Vypocty!$U$10, Vypocty!$V$10*Vypocty!$F$6, IF('Mixing Kits'!D65&gt;Vypocty!$U$9, Vypocty!$V$9*Vypocty!$F$6, IF('Mixing Kits'!D65&gt;0, Vypocty!$F$6, 0)))</f>
        <v>0</v>
      </c>
      <c r="E65" s="26">
        <f>IF('Mixing Kits'!E65&gt;Vypocty!$U$10, Vypocty!$V$10*Vypocty!$H$4, IF('Mixing Kits'!E65&gt;Vypocty!$U$9, Vypocty!$V$9*Vypocty!$H$4, IF('Mixing Kits'!E65&gt;0, Vypocty!$H$4, 0)))</f>
        <v>0</v>
      </c>
      <c r="F65" s="26">
        <f>IF('Mixing Kits'!F65&gt;Vypocty!$U$10, Vypocty!$V$10*Vypocty!$H$4, IF('Mixing Kits'!F65&gt;Vypocty!$U$9, Vypocty!$V$9*Vypocty!$H$4, IF('Mixing Kits'!F65&gt;0, Vypocty!$H$4, 0)))</f>
        <v>0</v>
      </c>
      <c r="G65" s="26">
        <f>IF('Mixing Kits'!G65&gt;Vypocty!$U$10, Vypocty!$V$10*Vypocty!$H$6, IF('Mixing Kits'!G65&gt;Vypocty!$U$9, Vypocty!$V$9*Vypocty!$H$6, IF('Mixing Kits'!G65&gt;0, Vypocty!$H$6, 0)))</f>
        <v>0</v>
      </c>
      <c r="H65" s="26">
        <f>IF('Mixing Kits'!H65&gt;Vypocty!$U$10, Vypocty!$V$10*Vypocty!$H$5, IF('Mixing Kits'!H65&gt;Vypocty!$U$9, Vypocty!$V$9*Vypocty!$H$5, IF('Mixing Kits'!H65&gt;0, Vypocty!$H$5, 0)))</f>
        <v>0</v>
      </c>
      <c r="I65" s="26">
        <f>IF('Mixing Kits'!I65&gt;Vypocty!$U$10, Vypocty!$V$10*Vypocty!$H$5, IF('Mixing Kits'!I65&gt;Vypocty!$U$9, Vypocty!$V$9*Vypocty!$H$5, IF('Mixing Kits'!I65&gt;0, Vypocty!$H$5, 0)))</f>
        <v>0</v>
      </c>
      <c r="J65" s="26">
        <f>IF('Mixing Kits'!J65&gt;Vypocty!$U$12, Vypocty!$V$12*Vypocty!$F$8,  IF('Mixing Kits'!J65&gt;0, Vypocty!$F$8, 0))</f>
        <v>0</v>
      </c>
      <c r="K65" s="26">
        <f>IF('Mixing Kits'!K65&gt;Vypocty!$U$12, Vypocty!$V$12*Vypocty!$F$8,  IF('Mixing Kits'!K65&gt;0, Vypocty!$F$8, 0))</f>
        <v>0</v>
      </c>
      <c r="L65" s="26">
        <f>IF('Mixing Kits'!L65&gt;Vypocty!$U$10, Vypocty!$V$10*Vypocty!$H$8, IF('Mixing Kits'!L65&gt;Vypocty!$U$9, Vypocty!$V$9*Vypocty!$H$8, IF('Mixing Kits'!L65&gt;0, Vypocty!$H$8, 0)))</f>
        <v>0</v>
      </c>
      <c r="M65" s="26">
        <f>IF('Mixing Kits'!M65&gt;0, Vypocty!$F$7, 0)</f>
        <v>0</v>
      </c>
      <c r="N65" s="26">
        <f>IF('Mixing Kits'!N65&gt;Vypocty!$U$10, Vypocty!$V$10*Vypocty!$J$4, IF('Mixing Kits'!N65&gt;Vypocty!$U$9, Vypocty!$V$9*Vypocty!$J$4, IF('Mixing Kits'!N65&gt;0, Vypocty!$J$4, 0)))</f>
        <v>0</v>
      </c>
      <c r="O65" s="26">
        <f>IF('Mixing Kits'!O65&gt;Vypocty!$U$10, Vypocty!$V$10*Vypocty!$J$4, IF('Mixing Kits'!O65&gt;Vypocty!$U$9, Vypocty!$V$9*Vypocty!$J$4, IF('Mixing Kits'!O65&gt;0, Vypocty!$J$4, 0)))</f>
        <v>0</v>
      </c>
      <c r="P65" s="26">
        <f>IF('Mixing Kits'!P65&gt;Vypocty!$U$10, Vypocty!$V$10*Vypocty!$J$5, IF('Mixing Kits'!P65&gt;Vypocty!$U$9, Vypocty!$V$9*Vypocty!$J$5, IF('Mixing Kits'!P65&gt;0, Vypocty!$J$5, 0)))</f>
        <v>0</v>
      </c>
      <c r="Q65" s="26">
        <f>IF('Mixing Kits'!Q65&gt;Vypocty!$U$10, Vypocty!$V$10*Vypocty!$J$6, IF('Mixing Kits'!Q65&gt;Vypocty!$U$9, Vypocty!$V$9*Vypocty!$J$6, IF('Mixing Kits'!Q65&gt;0, Vypocty!$J$6, 0)))</f>
        <v>0</v>
      </c>
      <c r="R65" s="26">
        <f>IF('Mixing Kits'!R65&gt;Vypocty!$U$10, Vypocty!$V$10*Vypocty!$J$6, IF('Mixing Kits'!R65&gt;Vypocty!$U$9, Vypocty!$V$9*Vypocty!$J$6, IF('Mixing Kits'!R65&gt;0, Vypocty!$J$6, 0)))</f>
        <v>0</v>
      </c>
      <c r="S65" s="26">
        <f>IF('Mixing Kits'!S65&gt;Vypocty!$U$10, Vypocty!$V$10*Vypocty!$J$7, IF('Mixing Kits'!S65&gt;Vypocty!$U$9, Vypocty!$V$9*Vypocty!$J$7, IF('Mixing Kits'!S65&gt;0, Vypocty!$J$7, 0)))</f>
        <v>0</v>
      </c>
      <c r="T65" s="26">
        <f>IF('Mixing Kits'!T65&gt;Vypocty!$U$10, Vypocty!$V$10*Vypocty!$H$7, IF('Mixing Kits'!T65&gt;Vypocty!$U$9, Vypocty!$V$9*Vypocty!$H$7, IF('Mixing Kits'!T65&gt;0, Vypocty!$H$7, 0)))</f>
        <v>0</v>
      </c>
    </row>
    <row r="66" spans="1:20" x14ac:dyDescent="0.25">
      <c r="A66" s="25">
        <v>55</v>
      </c>
      <c r="B66" s="25">
        <f>IF('Mixing Kits'!B66&gt;Vypocty!$U$10, Vypocty!$V$10*Vypocty!$F$4, IF('Mixing Kits'!B66&gt;Vypocty!$U$9, Vypocty!$V$9*Vypocty!$F$4, IF('Mixing Kits'!B66&gt;0, Vypocty!$F$4, 0)))</f>
        <v>0</v>
      </c>
      <c r="C66" s="25">
        <f>IF('Mixing Kits'!C66&gt;Vypocty!$U$10, Vypocty!$V$10*Vypocty!$F$5, IF('Mixing Kits'!C66&gt;Vypocty!$U$9, Vypocty!$V$9*Vypocty!$F$5, IF('Mixing Kits'!C66&gt;0, Vypocty!$F$5, 0)))</f>
        <v>0</v>
      </c>
      <c r="D66" s="25">
        <f>IF('Mixing Kits'!D66&gt;Vypocty!$U$10, Vypocty!$V$10*Vypocty!$F$6, IF('Mixing Kits'!D66&gt;Vypocty!$U$9, Vypocty!$V$9*Vypocty!$F$6, IF('Mixing Kits'!D66&gt;0, Vypocty!$F$6, 0)))</f>
        <v>0</v>
      </c>
      <c r="E66" s="26">
        <f>IF('Mixing Kits'!E66&gt;Vypocty!$U$10, Vypocty!$V$10*Vypocty!$H$4, IF('Mixing Kits'!E66&gt;Vypocty!$U$9, Vypocty!$V$9*Vypocty!$H$4, IF('Mixing Kits'!E66&gt;0, Vypocty!$H$4, 0)))</f>
        <v>0</v>
      </c>
      <c r="F66" s="26">
        <f>IF('Mixing Kits'!F66&gt;Vypocty!$U$10, Vypocty!$V$10*Vypocty!$H$4, IF('Mixing Kits'!F66&gt;Vypocty!$U$9, Vypocty!$V$9*Vypocty!$H$4, IF('Mixing Kits'!F66&gt;0, Vypocty!$H$4, 0)))</f>
        <v>0</v>
      </c>
      <c r="G66" s="26">
        <f>IF('Mixing Kits'!G66&gt;Vypocty!$U$10, Vypocty!$V$10*Vypocty!$H$6, IF('Mixing Kits'!G66&gt;Vypocty!$U$9, Vypocty!$V$9*Vypocty!$H$6, IF('Mixing Kits'!G66&gt;0, Vypocty!$H$6, 0)))</f>
        <v>0</v>
      </c>
      <c r="H66" s="26">
        <f>IF('Mixing Kits'!H66&gt;Vypocty!$U$10, Vypocty!$V$10*Vypocty!$H$5, IF('Mixing Kits'!H66&gt;Vypocty!$U$9, Vypocty!$V$9*Vypocty!$H$5, IF('Mixing Kits'!H66&gt;0, Vypocty!$H$5, 0)))</f>
        <v>0</v>
      </c>
      <c r="I66" s="26">
        <f>IF('Mixing Kits'!I66&gt;Vypocty!$U$10, Vypocty!$V$10*Vypocty!$H$5, IF('Mixing Kits'!I66&gt;Vypocty!$U$9, Vypocty!$V$9*Vypocty!$H$5, IF('Mixing Kits'!I66&gt;0, Vypocty!$H$5, 0)))</f>
        <v>0</v>
      </c>
      <c r="J66" s="26">
        <f>IF('Mixing Kits'!J66&gt;Vypocty!$U$12, Vypocty!$V$12*Vypocty!$F$8,  IF('Mixing Kits'!J66&gt;0, Vypocty!$F$8, 0))</f>
        <v>0</v>
      </c>
      <c r="K66" s="26">
        <f>IF('Mixing Kits'!K66&gt;Vypocty!$U$12, Vypocty!$V$12*Vypocty!$F$8,  IF('Mixing Kits'!K66&gt;0, Vypocty!$F$8, 0))</f>
        <v>0</v>
      </c>
      <c r="L66" s="26">
        <f>IF('Mixing Kits'!L66&gt;Vypocty!$U$10, Vypocty!$V$10*Vypocty!$H$8, IF('Mixing Kits'!L66&gt;Vypocty!$U$9, Vypocty!$V$9*Vypocty!$H$8, IF('Mixing Kits'!L66&gt;0, Vypocty!$H$8, 0)))</f>
        <v>0</v>
      </c>
      <c r="M66" s="26">
        <f>IF('Mixing Kits'!M66&gt;0, Vypocty!$F$7, 0)</f>
        <v>0</v>
      </c>
      <c r="N66" s="26">
        <f>IF('Mixing Kits'!N66&gt;Vypocty!$U$10, Vypocty!$V$10*Vypocty!$J$4, IF('Mixing Kits'!N66&gt;Vypocty!$U$9, Vypocty!$V$9*Vypocty!$J$4, IF('Mixing Kits'!N66&gt;0, Vypocty!$J$4, 0)))</f>
        <v>0</v>
      </c>
      <c r="O66" s="26">
        <f>IF('Mixing Kits'!O66&gt;Vypocty!$U$10, Vypocty!$V$10*Vypocty!$J$4, IF('Mixing Kits'!O66&gt;Vypocty!$U$9, Vypocty!$V$9*Vypocty!$J$4, IF('Mixing Kits'!O66&gt;0, Vypocty!$J$4, 0)))</f>
        <v>0</v>
      </c>
      <c r="P66" s="26">
        <f>IF('Mixing Kits'!P66&gt;Vypocty!$U$10, Vypocty!$V$10*Vypocty!$J$5, IF('Mixing Kits'!P66&gt;Vypocty!$U$9, Vypocty!$V$9*Vypocty!$J$5, IF('Mixing Kits'!P66&gt;0, Vypocty!$J$5, 0)))</f>
        <v>0</v>
      </c>
      <c r="Q66" s="26">
        <f>IF('Mixing Kits'!Q66&gt;Vypocty!$U$10, Vypocty!$V$10*Vypocty!$J$6, IF('Mixing Kits'!Q66&gt;Vypocty!$U$9, Vypocty!$V$9*Vypocty!$J$6, IF('Mixing Kits'!Q66&gt;0, Vypocty!$J$6, 0)))</f>
        <v>0</v>
      </c>
      <c r="R66" s="26">
        <f>IF('Mixing Kits'!R66&gt;Vypocty!$U$10, Vypocty!$V$10*Vypocty!$J$6, IF('Mixing Kits'!R66&gt;Vypocty!$U$9, Vypocty!$V$9*Vypocty!$J$6, IF('Mixing Kits'!R66&gt;0, Vypocty!$J$6, 0)))</f>
        <v>0</v>
      </c>
      <c r="S66" s="26">
        <f>IF('Mixing Kits'!S66&gt;Vypocty!$U$10, Vypocty!$V$10*Vypocty!$J$7, IF('Mixing Kits'!S66&gt;Vypocty!$U$9, Vypocty!$V$9*Vypocty!$J$7, IF('Mixing Kits'!S66&gt;0, Vypocty!$J$7, 0)))</f>
        <v>0</v>
      </c>
      <c r="T66" s="26">
        <f>IF('Mixing Kits'!T66&gt;Vypocty!$U$10, Vypocty!$V$10*Vypocty!$H$7, IF('Mixing Kits'!T66&gt;Vypocty!$U$9, Vypocty!$V$9*Vypocty!$H$7, IF('Mixing Kits'!T66&gt;0, Vypocty!$H$7, 0)))</f>
        <v>0</v>
      </c>
    </row>
    <row r="67" spans="1:20" x14ac:dyDescent="0.25">
      <c r="A67" s="25">
        <v>56</v>
      </c>
      <c r="B67" s="25">
        <f>IF('Mixing Kits'!B67&gt;Vypocty!$U$10, Vypocty!$V$10*Vypocty!$F$4, IF('Mixing Kits'!B67&gt;Vypocty!$U$9, Vypocty!$V$9*Vypocty!$F$4, IF('Mixing Kits'!B67&gt;0, Vypocty!$F$4, 0)))</f>
        <v>0</v>
      </c>
      <c r="C67" s="25">
        <f>IF('Mixing Kits'!C67&gt;Vypocty!$U$10, Vypocty!$V$10*Vypocty!$F$5, IF('Mixing Kits'!C67&gt;Vypocty!$U$9, Vypocty!$V$9*Vypocty!$F$5, IF('Mixing Kits'!C67&gt;0, Vypocty!$F$5, 0)))</f>
        <v>0</v>
      </c>
      <c r="D67" s="25">
        <f>IF('Mixing Kits'!D67&gt;Vypocty!$U$10, Vypocty!$V$10*Vypocty!$F$6, IF('Mixing Kits'!D67&gt;Vypocty!$U$9, Vypocty!$V$9*Vypocty!$F$6, IF('Mixing Kits'!D67&gt;0, Vypocty!$F$6, 0)))</f>
        <v>0</v>
      </c>
      <c r="E67" s="26">
        <f>IF('Mixing Kits'!E67&gt;Vypocty!$U$10, Vypocty!$V$10*Vypocty!$H$4, IF('Mixing Kits'!E67&gt;Vypocty!$U$9, Vypocty!$V$9*Vypocty!$H$4, IF('Mixing Kits'!E67&gt;0, Vypocty!$H$4, 0)))</f>
        <v>0</v>
      </c>
      <c r="F67" s="26">
        <f>IF('Mixing Kits'!F67&gt;Vypocty!$U$10, Vypocty!$V$10*Vypocty!$H$4, IF('Mixing Kits'!F67&gt;Vypocty!$U$9, Vypocty!$V$9*Vypocty!$H$4, IF('Mixing Kits'!F67&gt;0, Vypocty!$H$4, 0)))</f>
        <v>0</v>
      </c>
      <c r="G67" s="26">
        <f>IF('Mixing Kits'!G67&gt;Vypocty!$U$10, Vypocty!$V$10*Vypocty!$H$6, IF('Mixing Kits'!G67&gt;Vypocty!$U$9, Vypocty!$V$9*Vypocty!$H$6, IF('Mixing Kits'!G67&gt;0, Vypocty!$H$6, 0)))</f>
        <v>0</v>
      </c>
      <c r="H67" s="26">
        <f>IF('Mixing Kits'!H67&gt;Vypocty!$U$10, Vypocty!$V$10*Vypocty!$H$5, IF('Mixing Kits'!H67&gt;Vypocty!$U$9, Vypocty!$V$9*Vypocty!$H$5, IF('Mixing Kits'!H67&gt;0, Vypocty!$H$5, 0)))</f>
        <v>0</v>
      </c>
      <c r="I67" s="26">
        <f>IF('Mixing Kits'!I67&gt;Vypocty!$U$10, Vypocty!$V$10*Vypocty!$H$5, IF('Mixing Kits'!I67&gt;Vypocty!$U$9, Vypocty!$V$9*Vypocty!$H$5, IF('Mixing Kits'!I67&gt;0, Vypocty!$H$5, 0)))</f>
        <v>0</v>
      </c>
      <c r="J67" s="26">
        <f>IF('Mixing Kits'!J67&gt;Vypocty!$U$12, Vypocty!$V$12*Vypocty!$F$8,  IF('Mixing Kits'!J67&gt;0, Vypocty!$F$8, 0))</f>
        <v>0</v>
      </c>
      <c r="K67" s="26">
        <f>IF('Mixing Kits'!K67&gt;Vypocty!$U$12, Vypocty!$V$12*Vypocty!$F$8,  IF('Mixing Kits'!K67&gt;0, Vypocty!$F$8, 0))</f>
        <v>0</v>
      </c>
      <c r="L67" s="26">
        <f>IF('Mixing Kits'!L67&gt;Vypocty!$U$10, Vypocty!$V$10*Vypocty!$H$8, IF('Mixing Kits'!L67&gt;Vypocty!$U$9, Vypocty!$V$9*Vypocty!$H$8, IF('Mixing Kits'!L67&gt;0, Vypocty!$H$8, 0)))</f>
        <v>0</v>
      </c>
      <c r="M67" s="26">
        <f>IF('Mixing Kits'!M67&gt;0, Vypocty!$F$7, 0)</f>
        <v>0</v>
      </c>
      <c r="N67" s="26">
        <f>IF('Mixing Kits'!N67&gt;Vypocty!$U$10, Vypocty!$V$10*Vypocty!$J$4, IF('Mixing Kits'!N67&gt;Vypocty!$U$9, Vypocty!$V$9*Vypocty!$J$4, IF('Mixing Kits'!N67&gt;0, Vypocty!$J$4, 0)))</f>
        <v>0</v>
      </c>
      <c r="O67" s="26">
        <f>IF('Mixing Kits'!O67&gt;Vypocty!$U$10, Vypocty!$V$10*Vypocty!$J$4, IF('Mixing Kits'!O67&gt;Vypocty!$U$9, Vypocty!$V$9*Vypocty!$J$4, IF('Mixing Kits'!O67&gt;0, Vypocty!$J$4, 0)))</f>
        <v>0</v>
      </c>
      <c r="P67" s="26">
        <f>IF('Mixing Kits'!P67&gt;Vypocty!$U$10, Vypocty!$V$10*Vypocty!$J$5, IF('Mixing Kits'!P67&gt;Vypocty!$U$9, Vypocty!$V$9*Vypocty!$J$5, IF('Mixing Kits'!P67&gt;0, Vypocty!$J$5, 0)))</f>
        <v>0</v>
      </c>
      <c r="Q67" s="26">
        <f>IF('Mixing Kits'!Q67&gt;Vypocty!$U$10, Vypocty!$V$10*Vypocty!$J$6, IF('Mixing Kits'!Q67&gt;Vypocty!$U$9, Vypocty!$V$9*Vypocty!$J$6, IF('Mixing Kits'!Q67&gt;0, Vypocty!$J$6, 0)))</f>
        <v>0</v>
      </c>
      <c r="R67" s="26">
        <f>IF('Mixing Kits'!R67&gt;Vypocty!$U$10, Vypocty!$V$10*Vypocty!$J$6, IF('Mixing Kits'!R67&gt;Vypocty!$U$9, Vypocty!$V$9*Vypocty!$J$6, IF('Mixing Kits'!R67&gt;0, Vypocty!$J$6, 0)))</f>
        <v>0</v>
      </c>
      <c r="S67" s="26">
        <f>IF('Mixing Kits'!S67&gt;Vypocty!$U$10, Vypocty!$V$10*Vypocty!$J$7, IF('Mixing Kits'!S67&gt;Vypocty!$U$9, Vypocty!$V$9*Vypocty!$J$7, IF('Mixing Kits'!S67&gt;0, Vypocty!$J$7, 0)))</f>
        <v>0</v>
      </c>
      <c r="T67" s="26">
        <f>IF('Mixing Kits'!T67&gt;Vypocty!$U$10, Vypocty!$V$10*Vypocty!$H$7, IF('Mixing Kits'!T67&gt;Vypocty!$U$9, Vypocty!$V$9*Vypocty!$H$7, IF('Mixing Kits'!T67&gt;0, Vypocty!$H$7, 0)))</f>
        <v>0</v>
      </c>
    </row>
    <row r="68" spans="1:20" x14ac:dyDescent="0.25">
      <c r="A68" s="25">
        <v>57</v>
      </c>
      <c r="B68" s="25">
        <f>IF('Mixing Kits'!B68&gt;Vypocty!$U$10, Vypocty!$V$10*Vypocty!$F$4, IF('Mixing Kits'!B68&gt;Vypocty!$U$9, Vypocty!$V$9*Vypocty!$F$4, IF('Mixing Kits'!B68&gt;0, Vypocty!$F$4, 0)))</f>
        <v>0</v>
      </c>
      <c r="C68" s="25">
        <f>IF('Mixing Kits'!C68&gt;Vypocty!$U$10, Vypocty!$V$10*Vypocty!$F$5, IF('Mixing Kits'!C68&gt;Vypocty!$U$9, Vypocty!$V$9*Vypocty!$F$5, IF('Mixing Kits'!C68&gt;0, Vypocty!$F$5, 0)))</f>
        <v>0</v>
      </c>
      <c r="D68" s="25">
        <f>IF('Mixing Kits'!D68&gt;Vypocty!$U$10, Vypocty!$V$10*Vypocty!$F$6, IF('Mixing Kits'!D68&gt;Vypocty!$U$9, Vypocty!$V$9*Vypocty!$F$6, IF('Mixing Kits'!D68&gt;0, Vypocty!$F$6, 0)))</f>
        <v>0</v>
      </c>
      <c r="E68" s="26">
        <f>IF('Mixing Kits'!E68&gt;Vypocty!$U$10, Vypocty!$V$10*Vypocty!$H$4, IF('Mixing Kits'!E68&gt;Vypocty!$U$9, Vypocty!$V$9*Vypocty!$H$4, IF('Mixing Kits'!E68&gt;0, Vypocty!$H$4, 0)))</f>
        <v>0</v>
      </c>
      <c r="F68" s="26">
        <f>IF('Mixing Kits'!F68&gt;Vypocty!$U$10, Vypocty!$V$10*Vypocty!$H$4, IF('Mixing Kits'!F68&gt;Vypocty!$U$9, Vypocty!$V$9*Vypocty!$H$4, IF('Mixing Kits'!F68&gt;0, Vypocty!$H$4, 0)))</f>
        <v>0</v>
      </c>
      <c r="G68" s="26">
        <f>IF('Mixing Kits'!G68&gt;Vypocty!$U$10, Vypocty!$V$10*Vypocty!$H$6, IF('Mixing Kits'!G68&gt;Vypocty!$U$9, Vypocty!$V$9*Vypocty!$H$6, IF('Mixing Kits'!G68&gt;0, Vypocty!$H$6, 0)))</f>
        <v>0</v>
      </c>
      <c r="H68" s="26">
        <f>IF('Mixing Kits'!H68&gt;Vypocty!$U$10, Vypocty!$V$10*Vypocty!$H$5, IF('Mixing Kits'!H68&gt;Vypocty!$U$9, Vypocty!$V$9*Vypocty!$H$5, IF('Mixing Kits'!H68&gt;0, Vypocty!$H$5, 0)))</f>
        <v>0</v>
      </c>
      <c r="I68" s="26">
        <f>IF('Mixing Kits'!I68&gt;Vypocty!$U$10, Vypocty!$V$10*Vypocty!$H$5, IF('Mixing Kits'!I68&gt;Vypocty!$U$9, Vypocty!$V$9*Vypocty!$H$5, IF('Mixing Kits'!I68&gt;0, Vypocty!$H$5, 0)))</f>
        <v>0</v>
      </c>
      <c r="J68" s="26">
        <f>IF('Mixing Kits'!J68&gt;Vypocty!$U$12, Vypocty!$V$12*Vypocty!$F$8,  IF('Mixing Kits'!J68&gt;0, Vypocty!$F$8, 0))</f>
        <v>0</v>
      </c>
      <c r="K68" s="26">
        <f>IF('Mixing Kits'!K68&gt;Vypocty!$U$12, Vypocty!$V$12*Vypocty!$F$8,  IF('Mixing Kits'!K68&gt;0, Vypocty!$F$8, 0))</f>
        <v>0</v>
      </c>
      <c r="L68" s="26">
        <f>IF('Mixing Kits'!L68&gt;Vypocty!$U$10, Vypocty!$V$10*Vypocty!$H$8, IF('Mixing Kits'!L68&gt;Vypocty!$U$9, Vypocty!$V$9*Vypocty!$H$8, IF('Mixing Kits'!L68&gt;0, Vypocty!$H$8, 0)))</f>
        <v>0</v>
      </c>
      <c r="M68" s="26">
        <f>IF('Mixing Kits'!M68&gt;0, Vypocty!$F$7, 0)</f>
        <v>0</v>
      </c>
      <c r="N68" s="26">
        <f>IF('Mixing Kits'!N68&gt;Vypocty!$U$10, Vypocty!$V$10*Vypocty!$J$4, IF('Mixing Kits'!N68&gt;Vypocty!$U$9, Vypocty!$V$9*Vypocty!$J$4, IF('Mixing Kits'!N68&gt;0, Vypocty!$J$4, 0)))</f>
        <v>0</v>
      </c>
      <c r="O68" s="26">
        <f>IF('Mixing Kits'!O68&gt;Vypocty!$U$10, Vypocty!$V$10*Vypocty!$J$4, IF('Mixing Kits'!O68&gt;Vypocty!$U$9, Vypocty!$V$9*Vypocty!$J$4, IF('Mixing Kits'!O68&gt;0, Vypocty!$J$4, 0)))</f>
        <v>0</v>
      </c>
      <c r="P68" s="26">
        <f>IF('Mixing Kits'!P68&gt;Vypocty!$U$10, Vypocty!$V$10*Vypocty!$J$5, IF('Mixing Kits'!P68&gt;Vypocty!$U$9, Vypocty!$V$9*Vypocty!$J$5, IF('Mixing Kits'!P68&gt;0, Vypocty!$J$5, 0)))</f>
        <v>0</v>
      </c>
      <c r="Q68" s="26">
        <f>IF('Mixing Kits'!Q68&gt;Vypocty!$U$10, Vypocty!$V$10*Vypocty!$J$6, IF('Mixing Kits'!Q68&gt;Vypocty!$U$9, Vypocty!$V$9*Vypocty!$J$6, IF('Mixing Kits'!Q68&gt;0, Vypocty!$J$6, 0)))</f>
        <v>0</v>
      </c>
      <c r="R68" s="26">
        <f>IF('Mixing Kits'!R68&gt;Vypocty!$U$10, Vypocty!$V$10*Vypocty!$J$6, IF('Mixing Kits'!R68&gt;Vypocty!$U$9, Vypocty!$V$9*Vypocty!$J$6, IF('Mixing Kits'!R68&gt;0, Vypocty!$J$6, 0)))</f>
        <v>0</v>
      </c>
      <c r="S68" s="26">
        <f>IF('Mixing Kits'!S68&gt;Vypocty!$U$10, Vypocty!$V$10*Vypocty!$J$7, IF('Mixing Kits'!S68&gt;Vypocty!$U$9, Vypocty!$V$9*Vypocty!$J$7, IF('Mixing Kits'!S68&gt;0, Vypocty!$J$7, 0)))</f>
        <v>0</v>
      </c>
      <c r="T68" s="26">
        <f>IF('Mixing Kits'!T68&gt;Vypocty!$U$10, Vypocty!$V$10*Vypocty!$H$7, IF('Mixing Kits'!T68&gt;Vypocty!$U$9, Vypocty!$V$9*Vypocty!$H$7, IF('Mixing Kits'!T68&gt;0, Vypocty!$H$7, 0)))</f>
        <v>0</v>
      </c>
    </row>
    <row r="69" spans="1:20" x14ac:dyDescent="0.25">
      <c r="A69" s="25">
        <v>58</v>
      </c>
      <c r="B69" s="25">
        <f>IF('Mixing Kits'!B69&gt;Vypocty!$U$10, Vypocty!$V$10*Vypocty!$F$4, IF('Mixing Kits'!B69&gt;Vypocty!$U$9, Vypocty!$V$9*Vypocty!$F$4, IF('Mixing Kits'!B69&gt;0, Vypocty!$F$4, 0)))</f>
        <v>0</v>
      </c>
      <c r="C69" s="25">
        <f>IF('Mixing Kits'!C69&gt;Vypocty!$U$10, Vypocty!$V$10*Vypocty!$F$5, IF('Mixing Kits'!C69&gt;Vypocty!$U$9, Vypocty!$V$9*Vypocty!$F$5, IF('Mixing Kits'!C69&gt;0, Vypocty!$F$5, 0)))</f>
        <v>0</v>
      </c>
      <c r="D69" s="25">
        <f>IF('Mixing Kits'!D69&gt;Vypocty!$U$10, Vypocty!$V$10*Vypocty!$F$6, IF('Mixing Kits'!D69&gt;Vypocty!$U$9, Vypocty!$V$9*Vypocty!$F$6, IF('Mixing Kits'!D69&gt;0, Vypocty!$F$6, 0)))</f>
        <v>0</v>
      </c>
      <c r="E69" s="26">
        <f>IF('Mixing Kits'!E69&gt;Vypocty!$U$10, Vypocty!$V$10*Vypocty!$H$4, IF('Mixing Kits'!E69&gt;Vypocty!$U$9, Vypocty!$V$9*Vypocty!$H$4, IF('Mixing Kits'!E69&gt;0, Vypocty!$H$4, 0)))</f>
        <v>0</v>
      </c>
      <c r="F69" s="26">
        <f>IF('Mixing Kits'!F69&gt;Vypocty!$U$10, Vypocty!$V$10*Vypocty!$H$4, IF('Mixing Kits'!F69&gt;Vypocty!$U$9, Vypocty!$V$9*Vypocty!$H$4, IF('Mixing Kits'!F69&gt;0, Vypocty!$H$4, 0)))</f>
        <v>0</v>
      </c>
      <c r="G69" s="26">
        <f>IF('Mixing Kits'!G69&gt;Vypocty!$U$10, Vypocty!$V$10*Vypocty!$H$6, IF('Mixing Kits'!G69&gt;Vypocty!$U$9, Vypocty!$V$9*Vypocty!$H$6, IF('Mixing Kits'!G69&gt;0, Vypocty!$H$6, 0)))</f>
        <v>0</v>
      </c>
      <c r="H69" s="26">
        <f>IF('Mixing Kits'!H69&gt;Vypocty!$U$10, Vypocty!$V$10*Vypocty!$H$5, IF('Mixing Kits'!H69&gt;Vypocty!$U$9, Vypocty!$V$9*Vypocty!$H$5, IF('Mixing Kits'!H69&gt;0, Vypocty!$H$5, 0)))</f>
        <v>0</v>
      </c>
      <c r="I69" s="26">
        <f>IF('Mixing Kits'!I69&gt;Vypocty!$U$10, Vypocty!$V$10*Vypocty!$H$5, IF('Mixing Kits'!I69&gt;Vypocty!$U$9, Vypocty!$V$9*Vypocty!$H$5, IF('Mixing Kits'!I69&gt;0, Vypocty!$H$5, 0)))</f>
        <v>0</v>
      </c>
      <c r="J69" s="26">
        <f>IF('Mixing Kits'!J69&gt;Vypocty!$U$12, Vypocty!$V$12*Vypocty!$F$8,  IF('Mixing Kits'!J69&gt;0, Vypocty!$F$8, 0))</f>
        <v>0</v>
      </c>
      <c r="K69" s="26">
        <f>IF('Mixing Kits'!K69&gt;Vypocty!$U$12, Vypocty!$V$12*Vypocty!$F$8,  IF('Mixing Kits'!K69&gt;0, Vypocty!$F$8, 0))</f>
        <v>0</v>
      </c>
      <c r="L69" s="26">
        <f>IF('Mixing Kits'!L69&gt;Vypocty!$U$10, Vypocty!$V$10*Vypocty!$H$8, IF('Mixing Kits'!L69&gt;Vypocty!$U$9, Vypocty!$V$9*Vypocty!$H$8, IF('Mixing Kits'!L69&gt;0, Vypocty!$H$8, 0)))</f>
        <v>0</v>
      </c>
      <c r="M69" s="26">
        <f>IF('Mixing Kits'!M69&gt;0, Vypocty!$F$7, 0)</f>
        <v>0</v>
      </c>
      <c r="N69" s="26">
        <f>IF('Mixing Kits'!N69&gt;Vypocty!$U$10, Vypocty!$V$10*Vypocty!$J$4, IF('Mixing Kits'!N69&gt;Vypocty!$U$9, Vypocty!$V$9*Vypocty!$J$4, IF('Mixing Kits'!N69&gt;0, Vypocty!$J$4, 0)))</f>
        <v>0</v>
      </c>
      <c r="O69" s="26">
        <f>IF('Mixing Kits'!O69&gt;Vypocty!$U$10, Vypocty!$V$10*Vypocty!$J$4, IF('Mixing Kits'!O69&gt;Vypocty!$U$9, Vypocty!$V$9*Vypocty!$J$4, IF('Mixing Kits'!O69&gt;0, Vypocty!$J$4, 0)))</f>
        <v>0</v>
      </c>
      <c r="P69" s="26">
        <f>IF('Mixing Kits'!P69&gt;Vypocty!$U$10, Vypocty!$V$10*Vypocty!$J$5, IF('Mixing Kits'!P69&gt;Vypocty!$U$9, Vypocty!$V$9*Vypocty!$J$5, IF('Mixing Kits'!P69&gt;0, Vypocty!$J$5, 0)))</f>
        <v>0</v>
      </c>
      <c r="Q69" s="26">
        <f>IF('Mixing Kits'!Q69&gt;Vypocty!$U$10, Vypocty!$V$10*Vypocty!$J$6, IF('Mixing Kits'!Q69&gt;Vypocty!$U$9, Vypocty!$V$9*Vypocty!$J$6, IF('Mixing Kits'!Q69&gt;0, Vypocty!$J$6, 0)))</f>
        <v>0</v>
      </c>
      <c r="R69" s="26">
        <f>IF('Mixing Kits'!R69&gt;Vypocty!$U$10, Vypocty!$V$10*Vypocty!$J$6, IF('Mixing Kits'!R69&gt;Vypocty!$U$9, Vypocty!$V$9*Vypocty!$J$6, IF('Mixing Kits'!R69&gt;0, Vypocty!$J$6, 0)))</f>
        <v>0</v>
      </c>
      <c r="S69" s="26">
        <f>IF('Mixing Kits'!S69&gt;Vypocty!$U$10, Vypocty!$V$10*Vypocty!$J$7, IF('Mixing Kits'!S69&gt;Vypocty!$U$9, Vypocty!$V$9*Vypocty!$J$7, IF('Mixing Kits'!S69&gt;0, Vypocty!$J$7, 0)))</f>
        <v>0</v>
      </c>
      <c r="T69" s="26">
        <f>IF('Mixing Kits'!T69&gt;Vypocty!$U$10, Vypocty!$V$10*Vypocty!$H$7, IF('Mixing Kits'!T69&gt;Vypocty!$U$9, Vypocty!$V$9*Vypocty!$H$7, IF('Mixing Kits'!T69&gt;0, Vypocty!$H$7, 0)))</f>
        <v>0</v>
      </c>
    </row>
    <row r="70" spans="1:20" x14ac:dyDescent="0.25">
      <c r="A70" s="25">
        <v>59</v>
      </c>
      <c r="B70" s="25">
        <f>IF('Mixing Kits'!B70&gt;Vypocty!$U$10, Vypocty!$V$10*Vypocty!$F$4, IF('Mixing Kits'!B70&gt;Vypocty!$U$9, Vypocty!$V$9*Vypocty!$F$4, IF('Mixing Kits'!B70&gt;0, Vypocty!$F$4, 0)))</f>
        <v>0</v>
      </c>
      <c r="C70" s="25">
        <f>IF('Mixing Kits'!C70&gt;Vypocty!$U$10, Vypocty!$V$10*Vypocty!$F$5, IF('Mixing Kits'!C70&gt;Vypocty!$U$9, Vypocty!$V$9*Vypocty!$F$5, IF('Mixing Kits'!C70&gt;0, Vypocty!$F$5, 0)))</f>
        <v>0</v>
      </c>
      <c r="D70" s="25">
        <f>IF('Mixing Kits'!D70&gt;Vypocty!$U$10, Vypocty!$V$10*Vypocty!$F$6, IF('Mixing Kits'!D70&gt;Vypocty!$U$9, Vypocty!$V$9*Vypocty!$F$6, IF('Mixing Kits'!D70&gt;0, Vypocty!$F$6, 0)))</f>
        <v>0</v>
      </c>
      <c r="E70" s="26">
        <f>IF('Mixing Kits'!E70&gt;Vypocty!$U$10, Vypocty!$V$10*Vypocty!$H$4, IF('Mixing Kits'!E70&gt;Vypocty!$U$9, Vypocty!$V$9*Vypocty!$H$4, IF('Mixing Kits'!E70&gt;0, Vypocty!$H$4, 0)))</f>
        <v>0</v>
      </c>
      <c r="F70" s="26">
        <f>IF('Mixing Kits'!F70&gt;Vypocty!$U$10, Vypocty!$V$10*Vypocty!$H$4, IF('Mixing Kits'!F70&gt;Vypocty!$U$9, Vypocty!$V$9*Vypocty!$H$4, IF('Mixing Kits'!F70&gt;0, Vypocty!$H$4, 0)))</f>
        <v>0</v>
      </c>
      <c r="G70" s="26">
        <f>IF('Mixing Kits'!G70&gt;Vypocty!$U$10, Vypocty!$V$10*Vypocty!$H$6, IF('Mixing Kits'!G70&gt;Vypocty!$U$9, Vypocty!$V$9*Vypocty!$H$6, IF('Mixing Kits'!G70&gt;0, Vypocty!$H$6, 0)))</f>
        <v>0</v>
      </c>
      <c r="H70" s="26">
        <f>IF('Mixing Kits'!H70&gt;Vypocty!$U$10, Vypocty!$V$10*Vypocty!$H$5, IF('Mixing Kits'!H70&gt;Vypocty!$U$9, Vypocty!$V$9*Vypocty!$H$5, IF('Mixing Kits'!H70&gt;0, Vypocty!$H$5, 0)))</f>
        <v>0</v>
      </c>
      <c r="I70" s="26">
        <f>IF('Mixing Kits'!I70&gt;Vypocty!$U$10, Vypocty!$V$10*Vypocty!$H$5, IF('Mixing Kits'!I70&gt;Vypocty!$U$9, Vypocty!$V$9*Vypocty!$H$5, IF('Mixing Kits'!I70&gt;0, Vypocty!$H$5, 0)))</f>
        <v>0</v>
      </c>
      <c r="J70" s="26">
        <f>IF('Mixing Kits'!J70&gt;Vypocty!$U$12, Vypocty!$V$12*Vypocty!$F$8,  IF('Mixing Kits'!J70&gt;0, Vypocty!$F$8, 0))</f>
        <v>0</v>
      </c>
      <c r="K70" s="26">
        <f>IF('Mixing Kits'!K70&gt;Vypocty!$U$12, Vypocty!$V$12*Vypocty!$F$8,  IF('Mixing Kits'!K70&gt;0, Vypocty!$F$8, 0))</f>
        <v>0</v>
      </c>
      <c r="L70" s="26">
        <f>IF('Mixing Kits'!L70&gt;Vypocty!$U$10, Vypocty!$V$10*Vypocty!$H$8, IF('Mixing Kits'!L70&gt;Vypocty!$U$9, Vypocty!$V$9*Vypocty!$H$8, IF('Mixing Kits'!L70&gt;0, Vypocty!$H$8, 0)))</f>
        <v>0</v>
      </c>
      <c r="M70" s="26">
        <f>IF('Mixing Kits'!M70&gt;0, Vypocty!$F$7, 0)</f>
        <v>0</v>
      </c>
      <c r="N70" s="26">
        <f>IF('Mixing Kits'!N70&gt;Vypocty!$U$10, Vypocty!$V$10*Vypocty!$J$4, IF('Mixing Kits'!N70&gt;Vypocty!$U$9, Vypocty!$V$9*Vypocty!$J$4, IF('Mixing Kits'!N70&gt;0, Vypocty!$J$4, 0)))</f>
        <v>0</v>
      </c>
      <c r="O70" s="26">
        <f>IF('Mixing Kits'!O70&gt;Vypocty!$U$10, Vypocty!$V$10*Vypocty!$J$4, IF('Mixing Kits'!O70&gt;Vypocty!$U$9, Vypocty!$V$9*Vypocty!$J$4, IF('Mixing Kits'!O70&gt;0, Vypocty!$J$4, 0)))</f>
        <v>0</v>
      </c>
      <c r="P70" s="26">
        <f>IF('Mixing Kits'!P70&gt;Vypocty!$U$10, Vypocty!$V$10*Vypocty!$J$5, IF('Mixing Kits'!P70&gt;Vypocty!$U$9, Vypocty!$V$9*Vypocty!$J$5, IF('Mixing Kits'!P70&gt;0, Vypocty!$J$5, 0)))</f>
        <v>0</v>
      </c>
      <c r="Q70" s="26">
        <f>IF('Mixing Kits'!Q70&gt;Vypocty!$U$10, Vypocty!$V$10*Vypocty!$J$6, IF('Mixing Kits'!Q70&gt;Vypocty!$U$9, Vypocty!$V$9*Vypocty!$J$6, IF('Mixing Kits'!Q70&gt;0, Vypocty!$J$6, 0)))</f>
        <v>0</v>
      </c>
      <c r="R70" s="26">
        <f>IF('Mixing Kits'!R70&gt;Vypocty!$U$10, Vypocty!$V$10*Vypocty!$J$6, IF('Mixing Kits'!R70&gt;Vypocty!$U$9, Vypocty!$V$9*Vypocty!$J$6, IF('Mixing Kits'!R70&gt;0, Vypocty!$J$6, 0)))</f>
        <v>0</v>
      </c>
      <c r="S70" s="26">
        <f>IF('Mixing Kits'!S70&gt;Vypocty!$U$10, Vypocty!$V$10*Vypocty!$J$7, IF('Mixing Kits'!S70&gt;Vypocty!$U$9, Vypocty!$V$9*Vypocty!$J$7, IF('Mixing Kits'!S70&gt;0, Vypocty!$J$7, 0)))</f>
        <v>0</v>
      </c>
      <c r="T70" s="26">
        <f>IF('Mixing Kits'!T70&gt;Vypocty!$U$10, Vypocty!$V$10*Vypocty!$H$7, IF('Mixing Kits'!T70&gt;Vypocty!$U$9, Vypocty!$V$9*Vypocty!$H$7, IF('Mixing Kits'!T70&gt;0, Vypocty!$H$7, 0)))</f>
        <v>0</v>
      </c>
    </row>
    <row r="71" spans="1:20" x14ac:dyDescent="0.25">
      <c r="A71" s="25">
        <v>60</v>
      </c>
      <c r="B71" s="25">
        <f>IF('Mixing Kits'!B71&gt;Vypocty!$U$10, Vypocty!$V$10*Vypocty!$F$4, IF('Mixing Kits'!B71&gt;Vypocty!$U$9, Vypocty!$V$9*Vypocty!$F$4, IF('Mixing Kits'!B71&gt;0, Vypocty!$F$4, 0)))</f>
        <v>0</v>
      </c>
      <c r="C71" s="25">
        <f>IF('Mixing Kits'!C71&gt;Vypocty!$U$10, Vypocty!$V$10*Vypocty!$F$5, IF('Mixing Kits'!C71&gt;Vypocty!$U$9, Vypocty!$V$9*Vypocty!$F$5, IF('Mixing Kits'!C71&gt;0, Vypocty!$F$5, 0)))</f>
        <v>0</v>
      </c>
      <c r="D71" s="25">
        <f>IF('Mixing Kits'!D71&gt;Vypocty!$U$10, Vypocty!$V$10*Vypocty!$F$6, IF('Mixing Kits'!D71&gt;Vypocty!$U$9, Vypocty!$V$9*Vypocty!$F$6, IF('Mixing Kits'!D71&gt;0, Vypocty!$F$6, 0)))</f>
        <v>0</v>
      </c>
      <c r="E71" s="26">
        <f>IF('Mixing Kits'!E71&gt;Vypocty!$U$10, Vypocty!$V$10*Vypocty!$H$4, IF('Mixing Kits'!E71&gt;Vypocty!$U$9, Vypocty!$V$9*Vypocty!$H$4, IF('Mixing Kits'!E71&gt;0, Vypocty!$H$4, 0)))</f>
        <v>0</v>
      </c>
      <c r="F71" s="26">
        <f>IF('Mixing Kits'!F71&gt;Vypocty!$U$10, Vypocty!$V$10*Vypocty!$H$4, IF('Mixing Kits'!F71&gt;Vypocty!$U$9, Vypocty!$V$9*Vypocty!$H$4, IF('Mixing Kits'!F71&gt;0, Vypocty!$H$4, 0)))</f>
        <v>0</v>
      </c>
      <c r="G71" s="26">
        <f>IF('Mixing Kits'!G71&gt;Vypocty!$U$10, Vypocty!$V$10*Vypocty!$H$6, IF('Mixing Kits'!G71&gt;Vypocty!$U$9, Vypocty!$V$9*Vypocty!$H$6, IF('Mixing Kits'!G71&gt;0, Vypocty!$H$6, 0)))</f>
        <v>0</v>
      </c>
      <c r="H71" s="26">
        <f>IF('Mixing Kits'!H71&gt;Vypocty!$U$10, Vypocty!$V$10*Vypocty!$H$5, IF('Mixing Kits'!H71&gt;Vypocty!$U$9, Vypocty!$V$9*Vypocty!$H$5, IF('Mixing Kits'!H71&gt;0, Vypocty!$H$5, 0)))</f>
        <v>0</v>
      </c>
      <c r="I71" s="26">
        <f>IF('Mixing Kits'!I71&gt;Vypocty!$U$10, Vypocty!$V$10*Vypocty!$H$5, IF('Mixing Kits'!I71&gt;Vypocty!$U$9, Vypocty!$V$9*Vypocty!$H$5, IF('Mixing Kits'!I71&gt;0, Vypocty!$H$5, 0)))</f>
        <v>0</v>
      </c>
      <c r="J71" s="26">
        <f>IF('Mixing Kits'!J71&gt;Vypocty!$U$12, Vypocty!$V$12*Vypocty!$F$8,  IF('Mixing Kits'!J71&gt;0, Vypocty!$F$8, 0))</f>
        <v>0</v>
      </c>
      <c r="K71" s="26">
        <f>IF('Mixing Kits'!K71&gt;Vypocty!$U$12, Vypocty!$V$12*Vypocty!$F$8,  IF('Mixing Kits'!K71&gt;0, Vypocty!$F$8, 0))</f>
        <v>0</v>
      </c>
      <c r="L71" s="26">
        <f>IF('Mixing Kits'!L71&gt;Vypocty!$U$10, Vypocty!$V$10*Vypocty!$H$8, IF('Mixing Kits'!L71&gt;Vypocty!$U$9, Vypocty!$V$9*Vypocty!$H$8, IF('Mixing Kits'!L71&gt;0, Vypocty!$H$8, 0)))</f>
        <v>0</v>
      </c>
      <c r="M71" s="26">
        <f>IF('Mixing Kits'!M71&gt;0, Vypocty!$F$7, 0)</f>
        <v>0</v>
      </c>
      <c r="N71" s="26">
        <f>IF('Mixing Kits'!N71&gt;Vypocty!$U$10, Vypocty!$V$10*Vypocty!$J$4, IF('Mixing Kits'!N71&gt;Vypocty!$U$9, Vypocty!$V$9*Vypocty!$J$4, IF('Mixing Kits'!N71&gt;0, Vypocty!$J$4, 0)))</f>
        <v>0</v>
      </c>
      <c r="O71" s="26">
        <f>IF('Mixing Kits'!O71&gt;Vypocty!$U$10, Vypocty!$V$10*Vypocty!$J$4, IF('Mixing Kits'!O71&gt;Vypocty!$U$9, Vypocty!$V$9*Vypocty!$J$4, IF('Mixing Kits'!O71&gt;0, Vypocty!$J$4, 0)))</f>
        <v>0</v>
      </c>
      <c r="P71" s="26">
        <f>IF('Mixing Kits'!P71&gt;Vypocty!$U$10, Vypocty!$V$10*Vypocty!$J$5, IF('Mixing Kits'!P71&gt;Vypocty!$U$9, Vypocty!$V$9*Vypocty!$J$5, IF('Mixing Kits'!P71&gt;0, Vypocty!$J$5, 0)))</f>
        <v>0</v>
      </c>
      <c r="Q71" s="26">
        <f>IF('Mixing Kits'!Q71&gt;Vypocty!$U$10, Vypocty!$V$10*Vypocty!$J$6, IF('Mixing Kits'!Q71&gt;Vypocty!$U$9, Vypocty!$V$9*Vypocty!$J$6, IF('Mixing Kits'!Q71&gt;0, Vypocty!$J$6, 0)))</f>
        <v>0</v>
      </c>
      <c r="R71" s="26">
        <f>IF('Mixing Kits'!R71&gt;Vypocty!$U$10, Vypocty!$V$10*Vypocty!$J$6, IF('Mixing Kits'!R71&gt;Vypocty!$U$9, Vypocty!$V$9*Vypocty!$J$6, IF('Mixing Kits'!R71&gt;0, Vypocty!$J$6, 0)))</f>
        <v>0</v>
      </c>
      <c r="S71" s="26">
        <f>IF('Mixing Kits'!S71&gt;Vypocty!$U$10, Vypocty!$V$10*Vypocty!$J$7, IF('Mixing Kits'!S71&gt;Vypocty!$U$9, Vypocty!$V$9*Vypocty!$J$7, IF('Mixing Kits'!S71&gt;0, Vypocty!$J$7, 0)))</f>
        <v>0</v>
      </c>
      <c r="T71" s="26">
        <f>IF('Mixing Kits'!T71&gt;Vypocty!$U$10, Vypocty!$V$10*Vypocty!$H$7, IF('Mixing Kits'!T71&gt;Vypocty!$U$9, Vypocty!$V$9*Vypocty!$H$7, IF('Mixing Kits'!T71&gt;0, Vypocty!$H$7, 0)))</f>
        <v>0</v>
      </c>
    </row>
    <row r="72" spans="1:20" x14ac:dyDescent="0.25">
      <c r="A72" s="25">
        <v>61</v>
      </c>
      <c r="B72" s="25">
        <f>IF('Mixing Kits'!B72&gt;Vypocty!$U$10, Vypocty!$V$10*Vypocty!$F$4, IF('Mixing Kits'!B72&gt;Vypocty!$U$9, Vypocty!$V$9*Vypocty!$F$4, IF('Mixing Kits'!B72&gt;0, Vypocty!$F$4, 0)))</f>
        <v>0</v>
      </c>
      <c r="C72" s="25">
        <f>IF('Mixing Kits'!C72&gt;Vypocty!$U$10, Vypocty!$V$10*Vypocty!$F$5, IF('Mixing Kits'!C72&gt;Vypocty!$U$9, Vypocty!$V$9*Vypocty!$F$5, IF('Mixing Kits'!C72&gt;0, Vypocty!$F$5, 0)))</f>
        <v>0</v>
      </c>
      <c r="D72" s="25">
        <f>IF('Mixing Kits'!D72&gt;Vypocty!$U$10, Vypocty!$V$10*Vypocty!$F$6, IF('Mixing Kits'!D72&gt;Vypocty!$U$9, Vypocty!$V$9*Vypocty!$F$6, IF('Mixing Kits'!D72&gt;0, Vypocty!$F$6, 0)))</f>
        <v>0</v>
      </c>
      <c r="E72" s="26">
        <f>IF('Mixing Kits'!E72&gt;Vypocty!$U$10, Vypocty!$V$10*Vypocty!$H$4, IF('Mixing Kits'!E72&gt;Vypocty!$U$9, Vypocty!$V$9*Vypocty!$H$4, IF('Mixing Kits'!E72&gt;0, Vypocty!$H$4, 0)))</f>
        <v>0</v>
      </c>
      <c r="F72" s="26">
        <f>IF('Mixing Kits'!F72&gt;Vypocty!$U$10, Vypocty!$V$10*Vypocty!$H$4, IF('Mixing Kits'!F72&gt;Vypocty!$U$9, Vypocty!$V$9*Vypocty!$H$4, IF('Mixing Kits'!F72&gt;0, Vypocty!$H$4, 0)))</f>
        <v>0</v>
      </c>
      <c r="G72" s="26">
        <f>IF('Mixing Kits'!G72&gt;Vypocty!$U$10, Vypocty!$V$10*Vypocty!$H$6, IF('Mixing Kits'!G72&gt;Vypocty!$U$9, Vypocty!$V$9*Vypocty!$H$6, IF('Mixing Kits'!G72&gt;0, Vypocty!$H$6, 0)))</f>
        <v>0</v>
      </c>
      <c r="H72" s="26">
        <f>IF('Mixing Kits'!H72&gt;Vypocty!$U$10, Vypocty!$V$10*Vypocty!$H$5, IF('Mixing Kits'!H72&gt;Vypocty!$U$9, Vypocty!$V$9*Vypocty!$H$5, IF('Mixing Kits'!H72&gt;0, Vypocty!$H$5, 0)))</f>
        <v>0</v>
      </c>
      <c r="I72" s="26">
        <f>IF('Mixing Kits'!I72&gt;Vypocty!$U$10, Vypocty!$V$10*Vypocty!$H$5, IF('Mixing Kits'!I72&gt;Vypocty!$U$9, Vypocty!$V$9*Vypocty!$H$5, IF('Mixing Kits'!I72&gt;0, Vypocty!$H$5, 0)))</f>
        <v>0</v>
      </c>
      <c r="J72" s="26">
        <f>IF('Mixing Kits'!J72&gt;Vypocty!$U$12, Vypocty!$V$12*Vypocty!$F$8,  IF('Mixing Kits'!J72&gt;0, Vypocty!$F$8, 0))</f>
        <v>0</v>
      </c>
      <c r="K72" s="26">
        <f>IF('Mixing Kits'!K72&gt;Vypocty!$U$12, Vypocty!$V$12*Vypocty!$F$8,  IF('Mixing Kits'!K72&gt;0, Vypocty!$F$8, 0))</f>
        <v>0</v>
      </c>
      <c r="L72" s="26">
        <f>IF('Mixing Kits'!L72&gt;Vypocty!$U$10, Vypocty!$V$10*Vypocty!$H$8, IF('Mixing Kits'!L72&gt;Vypocty!$U$9, Vypocty!$V$9*Vypocty!$H$8, IF('Mixing Kits'!L72&gt;0, Vypocty!$H$8, 0)))</f>
        <v>0</v>
      </c>
      <c r="M72" s="26">
        <f>IF('Mixing Kits'!M72&gt;0, Vypocty!$F$7, 0)</f>
        <v>0</v>
      </c>
      <c r="N72" s="26">
        <f>IF('Mixing Kits'!N72&gt;Vypocty!$U$10, Vypocty!$V$10*Vypocty!$J$4, IF('Mixing Kits'!N72&gt;Vypocty!$U$9, Vypocty!$V$9*Vypocty!$J$4, IF('Mixing Kits'!N72&gt;0, Vypocty!$J$4, 0)))</f>
        <v>0</v>
      </c>
      <c r="O72" s="26">
        <f>IF('Mixing Kits'!O72&gt;Vypocty!$U$10, Vypocty!$V$10*Vypocty!$J$4, IF('Mixing Kits'!O72&gt;Vypocty!$U$9, Vypocty!$V$9*Vypocty!$J$4, IF('Mixing Kits'!O72&gt;0, Vypocty!$J$4, 0)))</f>
        <v>0</v>
      </c>
      <c r="P72" s="26">
        <f>IF('Mixing Kits'!P72&gt;Vypocty!$U$10, Vypocty!$V$10*Vypocty!$J$5, IF('Mixing Kits'!P72&gt;Vypocty!$U$9, Vypocty!$V$9*Vypocty!$J$5, IF('Mixing Kits'!P72&gt;0, Vypocty!$J$5, 0)))</f>
        <v>0</v>
      </c>
      <c r="Q72" s="26">
        <f>IF('Mixing Kits'!Q72&gt;Vypocty!$U$10, Vypocty!$V$10*Vypocty!$J$6, IF('Mixing Kits'!Q72&gt;Vypocty!$U$9, Vypocty!$V$9*Vypocty!$J$6, IF('Mixing Kits'!Q72&gt;0, Vypocty!$J$6, 0)))</f>
        <v>0</v>
      </c>
      <c r="R72" s="26">
        <f>IF('Mixing Kits'!R72&gt;Vypocty!$U$10, Vypocty!$V$10*Vypocty!$J$6, IF('Mixing Kits'!R72&gt;Vypocty!$U$9, Vypocty!$V$9*Vypocty!$J$6, IF('Mixing Kits'!R72&gt;0, Vypocty!$J$6, 0)))</f>
        <v>0</v>
      </c>
      <c r="S72" s="26">
        <f>IF('Mixing Kits'!S72&gt;Vypocty!$U$10, Vypocty!$V$10*Vypocty!$J$7, IF('Mixing Kits'!S72&gt;Vypocty!$U$9, Vypocty!$V$9*Vypocty!$J$7, IF('Mixing Kits'!S72&gt;0, Vypocty!$J$7, 0)))</f>
        <v>0</v>
      </c>
      <c r="T72" s="26">
        <f>IF('Mixing Kits'!T72&gt;Vypocty!$U$10, Vypocty!$V$10*Vypocty!$H$7, IF('Mixing Kits'!T72&gt;Vypocty!$U$9, Vypocty!$V$9*Vypocty!$H$7, IF('Mixing Kits'!T72&gt;0, Vypocty!$H$7, 0)))</f>
        <v>0</v>
      </c>
    </row>
    <row r="73" spans="1:20" x14ac:dyDescent="0.25">
      <c r="A73" s="25">
        <v>62</v>
      </c>
      <c r="B73" s="25">
        <f>IF('Mixing Kits'!B73&gt;Vypocty!$U$10, Vypocty!$V$10*Vypocty!$F$4, IF('Mixing Kits'!B73&gt;Vypocty!$U$9, Vypocty!$V$9*Vypocty!$F$4, IF('Mixing Kits'!B73&gt;0, Vypocty!$F$4, 0)))</f>
        <v>0</v>
      </c>
      <c r="C73" s="25">
        <f>IF('Mixing Kits'!C73&gt;Vypocty!$U$10, Vypocty!$V$10*Vypocty!$F$5, IF('Mixing Kits'!C73&gt;Vypocty!$U$9, Vypocty!$V$9*Vypocty!$F$5, IF('Mixing Kits'!C73&gt;0, Vypocty!$F$5, 0)))</f>
        <v>0</v>
      </c>
      <c r="D73" s="25">
        <f>IF('Mixing Kits'!D73&gt;Vypocty!$U$10, Vypocty!$V$10*Vypocty!$F$6, IF('Mixing Kits'!D73&gt;Vypocty!$U$9, Vypocty!$V$9*Vypocty!$F$6, IF('Mixing Kits'!D73&gt;0, Vypocty!$F$6, 0)))</f>
        <v>0</v>
      </c>
      <c r="E73" s="26">
        <f>IF('Mixing Kits'!E73&gt;Vypocty!$U$10, Vypocty!$V$10*Vypocty!$H$4, IF('Mixing Kits'!E73&gt;Vypocty!$U$9, Vypocty!$V$9*Vypocty!$H$4, IF('Mixing Kits'!E73&gt;0, Vypocty!$H$4, 0)))</f>
        <v>0</v>
      </c>
      <c r="F73" s="26">
        <f>IF('Mixing Kits'!F73&gt;Vypocty!$U$10, Vypocty!$V$10*Vypocty!$H$4, IF('Mixing Kits'!F73&gt;Vypocty!$U$9, Vypocty!$V$9*Vypocty!$H$4, IF('Mixing Kits'!F73&gt;0, Vypocty!$H$4, 0)))</f>
        <v>0</v>
      </c>
      <c r="G73" s="26">
        <f>IF('Mixing Kits'!G73&gt;Vypocty!$U$10, Vypocty!$V$10*Vypocty!$H$6, IF('Mixing Kits'!G73&gt;Vypocty!$U$9, Vypocty!$V$9*Vypocty!$H$6, IF('Mixing Kits'!G73&gt;0, Vypocty!$H$6, 0)))</f>
        <v>0</v>
      </c>
      <c r="H73" s="26">
        <f>IF('Mixing Kits'!H73&gt;Vypocty!$U$10, Vypocty!$V$10*Vypocty!$H$5, IF('Mixing Kits'!H73&gt;Vypocty!$U$9, Vypocty!$V$9*Vypocty!$H$5, IF('Mixing Kits'!H73&gt;0, Vypocty!$H$5, 0)))</f>
        <v>0</v>
      </c>
      <c r="I73" s="26">
        <f>IF('Mixing Kits'!I73&gt;Vypocty!$U$10, Vypocty!$V$10*Vypocty!$H$5, IF('Mixing Kits'!I73&gt;Vypocty!$U$9, Vypocty!$V$9*Vypocty!$H$5, IF('Mixing Kits'!I73&gt;0, Vypocty!$H$5, 0)))</f>
        <v>0</v>
      </c>
      <c r="J73" s="26">
        <f>IF('Mixing Kits'!J73&gt;Vypocty!$U$12, Vypocty!$V$12*Vypocty!$F$8,  IF('Mixing Kits'!J73&gt;0, Vypocty!$F$8, 0))</f>
        <v>0</v>
      </c>
      <c r="K73" s="26">
        <f>IF('Mixing Kits'!K73&gt;Vypocty!$U$12, Vypocty!$V$12*Vypocty!$F$8,  IF('Mixing Kits'!K73&gt;0, Vypocty!$F$8, 0))</f>
        <v>0</v>
      </c>
      <c r="L73" s="26">
        <f>IF('Mixing Kits'!L73&gt;Vypocty!$U$10, Vypocty!$V$10*Vypocty!$H$8, IF('Mixing Kits'!L73&gt;Vypocty!$U$9, Vypocty!$V$9*Vypocty!$H$8, IF('Mixing Kits'!L73&gt;0, Vypocty!$H$8, 0)))</f>
        <v>0</v>
      </c>
      <c r="M73" s="26">
        <f>IF('Mixing Kits'!M73&gt;0, Vypocty!$F$7, 0)</f>
        <v>0</v>
      </c>
      <c r="N73" s="26">
        <f>IF('Mixing Kits'!N73&gt;Vypocty!$U$10, Vypocty!$V$10*Vypocty!$J$4, IF('Mixing Kits'!N73&gt;Vypocty!$U$9, Vypocty!$V$9*Vypocty!$J$4, IF('Mixing Kits'!N73&gt;0, Vypocty!$J$4, 0)))</f>
        <v>0</v>
      </c>
      <c r="O73" s="26">
        <f>IF('Mixing Kits'!O73&gt;Vypocty!$U$10, Vypocty!$V$10*Vypocty!$J$4, IF('Mixing Kits'!O73&gt;Vypocty!$U$9, Vypocty!$V$9*Vypocty!$J$4, IF('Mixing Kits'!O73&gt;0, Vypocty!$J$4, 0)))</f>
        <v>0</v>
      </c>
      <c r="P73" s="26">
        <f>IF('Mixing Kits'!P73&gt;Vypocty!$U$10, Vypocty!$V$10*Vypocty!$J$5, IF('Mixing Kits'!P73&gt;Vypocty!$U$9, Vypocty!$V$9*Vypocty!$J$5, IF('Mixing Kits'!P73&gt;0, Vypocty!$J$5, 0)))</f>
        <v>0</v>
      </c>
      <c r="Q73" s="26">
        <f>IF('Mixing Kits'!Q73&gt;Vypocty!$U$10, Vypocty!$V$10*Vypocty!$J$6, IF('Mixing Kits'!Q73&gt;Vypocty!$U$9, Vypocty!$V$9*Vypocty!$J$6, IF('Mixing Kits'!Q73&gt;0, Vypocty!$J$6, 0)))</f>
        <v>0</v>
      </c>
      <c r="R73" s="26">
        <f>IF('Mixing Kits'!R73&gt;Vypocty!$U$10, Vypocty!$V$10*Vypocty!$J$6, IF('Mixing Kits'!R73&gt;Vypocty!$U$9, Vypocty!$V$9*Vypocty!$J$6, IF('Mixing Kits'!R73&gt;0, Vypocty!$J$6, 0)))</f>
        <v>0</v>
      </c>
      <c r="S73" s="26">
        <f>IF('Mixing Kits'!S73&gt;Vypocty!$U$10, Vypocty!$V$10*Vypocty!$J$7, IF('Mixing Kits'!S73&gt;Vypocty!$U$9, Vypocty!$V$9*Vypocty!$J$7, IF('Mixing Kits'!S73&gt;0, Vypocty!$J$7, 0)))</f>
        <v>0</v>
      </c>
      <c r="T73" s="26">
        <f>IF('Mixing Kits'!T73&gt;Vypocty!$U$10, Vypocty!$V$10*Vypocty!$H$7, IF('Mixing Kits'!T73&gt;Vypocty!$U$9, Vypocty!$V$9*Vypocty!$H$7, IF('Mixing Kits'!T73&gt;0, Vypocty!$H$7, 0)))</f>
        <v>0</v>
      </c>
    </row>
    <row r="74" spans="1:20" x14ac:dyDescent="0.25">
      <c r="A74" s="25">
        <v>63</v>
      </c>
      <c r="B74" s="25">
        <f>IF('Mixing Kits'!B74&gt;Vypocty!$U$10, Vypocty!$V$10*Vypocty!$F$4, IF('Mixing Kits'!B74&gt;Vypocty!$U$9, Vypocty!$V$9*Vypocty!$F$4, IF('Mixing Kits'!B74&gt;0, Vypocty!$F$4, 0)))</f>
        <v>0</v>
      </c>
      <c r="C74" s="25">
        <f>IF('Mixing Kits'!C74&gt;Vypocty!$U$10, Vypocty!$V$10*Vypocty!$F$5, IF('Mixing Kits'!C74&gt;Vypocty!$U$9, Vypocty!$V$9*Vypocty!$F$5, IF('Mixing Kits'!C74&gt;0, Vypocty!$F$5, 0)))</f>
        <v>0</v>
      </c>
      <c r="D74" s="25">
        <f>IF('Mixing Kits'!D74&gt;Vypocty!$U$10, Vypocty!$V$10*Vypocty!$F$6, IF('Mixing Kits'!D74&gt;Vypocty!$U$9, Vypocty!$V$9*Vypocty!$F$6, IF('Mixing Kits'!D74&gt;0, Vypocty!$F$6, 0)))</f>
        <v>0</v>
      </c>
      <c r="E74" s="26">
        <f>IF('Mixing Kits'!E74&gt;Vypocty!$U$10, Vypocty!$V$10*Vypocty!$H$4, IF('Mixing Kits'!E74&gt;Vypocty!$U$9, Vypocty!$V$9*Vypocty!$H$4, IF('Mixing Kits'!E74&gt;0, Vypocty!$H$4, 0)))</f>
        <v>0</v>
      </c>
      <c r="F74" s="26">
        <f>IF('Mixing Kits'!F74&gt;Vypocty!$U$10, Vypocty!$V$10*Vypocty!$H$4, IF('Mixing Kits'!F74&gt;Vypocty!$U$9, Vypocty!$V$9*Vypocty!$H$4, IF('Mixing Kits'!F74&gt;0, Vypocty!$H$4, 0)))</f>
        <v>0</v>
      </c>
      <c r="G74" s="26">
        <f>IF('Mixing Kits'!G74&gt;Vypocty!$U$10, Vypocty!$V$10*Vypocty!$H$6, IF('Mixing Kits'!G74&gt;Vypocty!$U$9, Vypocty!$V$9*Vypocty!$H$6, IF('Mixing Kits'!G74&gt;0, Vypocty!$H$6, 0)))</f>
        <v>0</v>
      </c>
      <c r="H74" s="26">
        <f>IF('Mixing Kits'!H74&gt;Vypocty!$U$10, Vypocty!$V$10*Vypocty!$H$5, IF('Mixing Kits'!H74&gt;Vypocty!$U$9, Vypocty!$V$9*Vypocty!$H$5, IF('Mixing Kits'!H74&gt;0, Vypocty!$H$5, 0)))</f>
        <v>0</v>
      </c>
      <c r="I74" s="26">
        <f>IF('Mixing Kits'!I74&gt;Vypocty!$U$10, Vypocty!$V$10*Vypocty!$H$5, IF('Mixing Kits'!I74&gt;Vypocty!$U$9, Vypocty!$V$9*Vypocty!$H$5, IF('Mixing Kits'!I74&gt;0, Vypocty!$H$5, 0)))</f>
        <v>0</v>
      </c>
      <c r="J74" s="26">
        <f>IF('Mixing Kits'!J74&gt;Vypocty!$U$12, Vypocty!$V$12*Vypocty!$F$8,  IF('Mixing Kits'!J74&gt;0, Vypocty!$F$8, 0))</f>
        <v>0</v>
      </c>
      <c r="K74" s="26">
        <f>IF('Mixing Kits'!K74&gt;Vypocty!$U$12, Vypocty!$V$12*Vypocty!$F$8,  IF('Mixing Kits'!K74&gt;0, Vypocty!$F$8, 0))</f>
        <v>0</v>
      </c>
      <c r="L74" s="26">
        <f>IF('Mixing Kits'!L74&gt;Vypocty!$U$10, Vypocty!$V$10*Vypocty!$H$8, IF('Mixing Kits'!L74&gt;Vypocty!$U$9, Vypocty!$V$9*Vypocty!$H$8, IF('Mixing Kits'!L74&gt;0, Vypocty!$H$8, 0)))</f>
        <v>0</v>
      </c>
      <c r="M74" s="26">
        <f>IF('Mixing Kits'!M74&gt;0, Vypocty!$F$7, 0)</f>
        <v>0</v>
      </c>
      <c r="N74" s="26">
        <f>IF('Mixing Kits'!N74&gt;Vypocty!$U$10, Vypocty!$V$10*Vypocty!$J$4, IF('Mixing Kits'!N74&gt;Vypocty!$U$9, Vypocty!$V$9*Vypocty!$J$4, IF('Mixing Kits'!N74&gt;0, Vypocty!$J$4, 0)))</f>
        <v>0</v>
      </c>
      <c r="O74" s="26">
        <f>IF('Mixing Kits'!O74&gt;Vypocty!$U$10, Vypocty!$V$10*Vypocty!$J$4, IF('Mixing Kits'!O74&gt;Vypocty!$U$9, Vypocty!$V$9*Vypocty!$J$4, IF('Mixing Kits'!O74&gt;0, Vypocty!$J$4, 0)))</f>
        <v>0</v>
      </c>
      <c r="P74" s="26">
        <f>IF('Mixing Kits'!P74&gt;Vypocty!$U$10, Vypocty!$V$10*Vypocty!$J$5, IF('Mixing Kits'!P74&gt;Vypocty!$U$9, Vypocty!$V$9*Vypocty!$J$5, IF('Mixing Kits'!P74&gt;0, Vypocty!$J$5, 0)))</f>
        <v>0</v>
      </c>
      <c r="Q74" s="26">
        <f>IF('Mixing Kits'!Q74&gt;Vypocty!$U$10, Vypocty!$V$10*Vypocty!$J$6, IF('Mixing Kits'!Q74&gt;Vypocty!$U$9, Vypocty!$V$9*Vypocty!$J$6, IF('Mixing Kits'!Q74&gt;0, Vypocty!$J$6, 0)))</f>
        <v>0</v>
      </c>
      <c r="R74" s="26">
        <f>IF('Mixing Kits'!R74&gt;Vypocty!$U$10, Vypocty!$V$10*Vypocty!$J$6, IF('Mixing Kits'!R74&gt;Vypocty!$U$9, Vypocty!$V$9*Vypocty!$J$6, IF('Mixing Kits'!R74&gt;0, Vypocty!$J$6, 0)))</f>
        <v>0</v>
      </c>
      <c r="S74" s="26">
        <f>IF('Mixing Kits'!S74&gt;Vypocty!$U$10, Vypocty!$V$10*Vypocty!$J$7, IF('Mixing Kits'!S74&gt;Vypocty!$U$9, Vypocty!$V$9*Vypocty!$J$7, IF('Mixing Kits'!S74&gt;0, Vypocty!$J$7, 0)))</f>
        <v>0</v>
      </c>
      <c r="T74" s="26">
        <f>IF('Mixing Kits'!T74&gt;Vypocty!$U$10, Vypocty!$V$10*Vypocty!$H$7, IF('Mixing Kits'!T74&gt;Vypocty!$U$9, Vypocty!$V$9*Vypocty!$H$7, IF('Mixing Kits'!T74&gt;0, Vypocty!$H$7, 0)))</f>
        <v>0</v>
      </c>
    </row>
    <row r="75" spans="1:20" x14ac:dyDescent="0.25">
      <c r="A75" s="25">
        <v>64</v>
      </c>
      <c r="B75" s="25">
        <f>IF('Mixing Kits'!B75&gt;Vypocty!$U$10, Vypocty!$V$10*Vypocty!$F$4, IF('Mixing Kits'!B75&gt;Vypocty!$U$9, Vypocty!$V$9*Vypocty!$F$4, IF('Mixing Kits'!B75&gt;0, Vypocty!$F$4, 0)))</f>
        <v>0</v>
      </c>
      <c r="C75" s="25">
        <f>IF('Mixing Kits'!C75&gt;Vypocty!$U$10, Vypocty!$V$10*Vypocty!$F$5, IF('Mixing Kits'!C75&gt;Vypocty!$U$9, Vypocty!$V$9*Vypocty!$F$5, IF('Mixing Kits'!C75&gt;0, Vypocty!$F$5, 0)))</f>
        <v>0</v>
      </c>
      <c r="D75" s="25">
        <f>IF('Mixing Kits'!D75&gt;Vypocty!$U$10, Vypocty!$V$10*Vypocty!$F$6, IF('Mixing Kits'!D75&gt;Vypocty!$U$9, Vypocty!$V$9*Vypocty!$F$6, IF('Mixing Kits'!D75&gt;0, Vypocty!$F$6, 0)))</f>
        <v>0</v>
      </c>
      <c r="E75" s="26">
        <f>IF('Mixing Kits'!E75&gt;Vypocty!$U$10, Vypocty!$V$10*Vypocty!$H$4, IF('Mixing Kits'!E75&gt;Vypocty!$U$9, Vypocty!$V$9*Vypocty!$H$4, IF('Mixing Kits'!E75&gt;0, Vypocty!$H$4, 0)))</f>
        <v>0</v>
      </c>
      <c r="F75" s="26">
        <f>IF('Mixing Kits'!F75&gt;Vypocty!$U$10, Vypocty!$V$10*Vypocty!$H$4, IF('Mixing Kits'!F75&gt;Vypocty!$U$9, Vypocty!$V$9*Vypocty!$H$4, IF('Mixing Kits'!F75&gt;0, Vypocty!$H$4, 0)))</f>
        <v>0</v>
      </c>
      <c r="G75" s="26">
        <f>IF('Mixing Kits'!G75&gt;Vypocty!$U$10, Vypocty!$V$10*Vypocty!$H$6, IF('Mixing Kits'!G75&gt;Vypocty!$U$9, Vypocty!$V$9*Vypocty!$H$6, IF('Mixing Kits'!G75&gt;0, Vypocty!$H$6, 0)))</f>
        <v>0</v>
      </c>
      <c r="H75" s="26">
        <f>IF('Mixing Kits'!H75&gt;Vypocty!$U$10, Vypocty!$V$10*Vypocty!$H$5, IF('Mixing Kits'!H75&gt;Vypocty!$U$9, Vypocty!$V$9*Vypocty!$H$5, IF('Mixing Kits'!H75&gt;0, Vypocty!$H$5, 0)))</f>
        <v>0</v>
      </c>
      <c r="I75" s="26">
        <f>IF('Mixing Kits'!I75&gt;Vypocty!$U$10, Vypocty!$V$10*Vypocty!$H$5, IF('Mixing Kits'!I75&gt;Vypocty!$U$9, Vypocty!$V$9*Vypocty!$H$5, IF('Mixing Kits'!I75&gt;0, Vypocty!$H$5, 0)))</f>
        <v>0</v>
      </c>
      <c r="J75" s="26">
        <f>IF('Mixing Kits'!J75&gt;Vypocty!$U$12, Vypocty!$V$12*Vypocty!$F$8,  IF('Mixing Kits'!J75&gt;0, Vypocty!$F$8, 0))</f>
        <v>0</v>
      </c>
      <c r="K75" s="26">
        <f>IF('Mixing Kits'!K75&gt;Vypocty!$U$12, Vypocty!$V$12*Vypocty!$F$8,  IF('Mixing Kits'!K75&gt;0, Vypocty!$F$8, 0))</f>
        <v>0</v>
      </c>
      <c r="L75" s="26">
        <f>IF('Mixing Kits'!L75&gt;Vypocty!$U$10, Vypocty!$V$10*Vypocty!$H$8, IF('Mixing Kits'!L75&gt;Vypocty!$U$9, Vypocty!$V$9*Vypocty!$H$8, IF('Mixing Kits'!L75&gt;0, Vypocty!$H$8, 0)))</f>
        <v>0</v>
      </c>
      <c r="M75" s="26">
        <f>IF('Mixing Kits'!M75&gt;0, Vypocty!$F$7, 0)</f>
        <v>0</v>
      </c>
      <c r="N75" s="26">
        <f>IF('Mixing Kits'!N75&gt;Vypocty!$U$10, Vypocty!$V$10*Vypocty!$J$4, IF('Mixing Kits'!N75&gt;Vypocty!$U$9, Vypocty!$V$9*Vypocty!$J$4, IF('Mixing Kits'!N75&gt;0, Vypocty!$J$4, 0)))</f>
        <v>0</v>
      </c>
      <c r="O75" s="26">
        <f>IF('Mixing Kits'!O75&gt;Vypocty!$U$10, Vypocty!$V$10*Vypocty!$J$4, IF('Mixing Kits'!O75&gt;Vypocty!$U$9, Vypocty!$V$9*Vypocty!$J$4, IF('Mixing Kits'!O75&gt;0, Vypocty!$J$4, 0)))</f>
        <v>0</v>
      </c>
      <c r="P75" s="26">
        <f>IF('Mixing Kits'!P75&gt;Vypocty!$U$10, Vypocty!$V$10*Vypocty!$J$5, IF('Mixing Kits'!P75&gt;Vypocty!$U$9, Vypocty!$V$9*Vypocty!$J$5, IF('Mixing Kits'!P75&gt;0, Vypocty!$J$5, 0)))</f>
        <v>0</v>
      </c>
      <c r="Q75" s="26">
        <f>IF('Mixing Kits'!Q75&gt;Vypocty!$U$10, Vypocty!$V$10*Vypocty!$J$6, IF('Mixing Kits'!Q75&gt;Vypocty!$U$9, Vypocty!$V$9*Vypocty!$J$6, IF('Mixing Kits'!Q75&gt;0, Vypocty!$J$6, 0)))</f>
        <v>0</v>
      </c>
      <c r="R75" s="26">
        <f>IF('Mixing Kits'!R75&gt;Vypocty!$U$10, Vypocty!$V$10*Vypocty!$J$6, IF('Mixing Kits'!R75&gt;Vypocty!$U$9, Vypocty!$V$9*Vypocty!$J$6, IF('Mixing Kits'!R75&gt;0, Vypocty!$J$6, 0)))</f>
        <v>0</v>
      </c>
      <c r="S75" s="26">
        <f>IF('Mixing Kits'!S75&gt;Vypocty!$U$10, Vypocty!$V$10*Vypocty!$J$7, IF('Mixing Kits'!S75&gt;Vypocty!$U$9, Vypocty!$V$9*Vypocty!$J$7, IF('Mixing Kits'!S75&gt;0, Vypocty!$J$7, 0)))</f>
        <v>0</v>
      </c>
      <c r="T75" s="26">
        <f>IF('Mixing Kits'!T75&gt;Vypocty!$U$10, Vypocty!$V$10*Vypocty!$H$7, IF('Mixing Kits'!T75&gt;Vypocty!$U$9, Vypocty!$V$9*Vypocty!$H$7, IF('Mixing Kits'!T75&gt;0, Vypocty!$H$7, 0)))</f>
        <v>0</v>
      </c>
    </row>
  </sheetData>
  <sheetProtection algorithmName="SHA-512" hashValue="ygwamBmHTqe0Wo8rtCuC3PZFoXG/e7Q10KWSJH5fc49It4a9GkWg2yHcWHhEOxaP2HB2UAiAEZcvDPcWt7hKEg==" saltValue="3MDaagOnSAL9JCAtmyQqRQ==" spinCount="100000" sheet="1" objects="1" scenarios="1"/>
  <mergeCells count="1">
    <mergeCell ref="A1:F1"/>
  </mergeCells>
  <pageMargins left="0.70866141732283472" right="0.70866141732283472" top="0.98425196850393704" bottom="0.78740157480314965" header="0.19685039370078741" footer="0.31496062992125984"/>
  <pageSetup paperSize="9" scale="39" fitToHeight="0" orientation="landscape" r:id="rId1"/>
  <headerFooter>
    <oddHeader>&amp;L&amp;"Arial,Obyčejné"&amp;10&amp;K03-008&amp;G&amp;R&amp;"Arial,Obyčejné"&amp;8&amp;K1C3553BioVendor – Laboratorní medicína a.s. 
Karásek 1767/1, 621 00 Brno, Česká republika
+420 549 124 185
info@biovendor-mdx.com
www.biovendor.com</oddHeader>
    <oddFooter>&amp;L&amp;"Arial,Obyčejné"&amp;8Date of issue: 9.9.2022&amp;R&amp;"Arial,Obyčejné"&amp;8Page &amp;P/&amp;N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33EA-FC20-4C93-AC25-5AFB9199C9C6}">
  <sheetPr codeName="List3">
    <tabColor theme="8" tint="0.39997558519241921"/>
  </sheetPr>
  <dimension ref="A1:I45"/>
  <sheetViews>
    <sheetView showGridLines="0" view="pageLayout" zoomScaleNormal="100" zoomScaleSheetLayoutView="85" workbookViewId="0"/>
  </sheetViews>
  <sheetFormatPr defaultRowHeight="15" x14ac:dyDescent="0.25"/>
  <cols>
    <col min="1" max="1" width="3" customWidth="1"/>
    <col min="2" max="9" width="11.5703125" customWidth="1"/>
  </cols>
  <sheetData>
    <row r="1" spans="1:9" x14ac:dyDescent="0.25">
      <c r="A1" s="27"/>
      <c r="B1" s="27"/>
      <c r="C1" s="27"/>
      <c r="D1" s="27"/>
      <c r="E1" s="27"/>
      <c r="F1" s="27"/>
      <c r="G1" s="27"/>
      <c r="H1" s="27"/>
      <c r="I1" s="27"/>
    </row>
    <row r="2" spans="1:9" ht="29.25" customHeight="1" x14ac:dyDescent="0.25">
      <c r="A2" s="228" t="s">
        <v>114</v>
      </c>
      <c r="B2" s="228"/>
      <c r="C2" s="228"/>
      <c r="D2" s="228"/>
      <c r="E2" s="228"/>
      <c r="F2" s="228"/>
      <c r="G2" s="228"/>
      <c r="H2" s="228"/>
      <c r="I2" s="228"/>
    </row>
    <row r="3" spans="1:9" ht="28.35" customHeight="1" x14ac:dyDescent="0.25">
      <c r="A3" s="27"/>
      <c r="B3" s="27"/>
      <c r="C3" s="27"/>
      <c r="D3" s="27"/>
      <c r="E3" s="27"/>
      <c r="F3" s="27"/>
      <c r="G3" s="27"/>
      <c r="H3" s="27"/>
      <c r="I3" s="27"/>
    </row>
    <row r="4" spans="1:9" ht="20.25" x14ac:dyDescent="0.25">
      <c r="A4" s="230" t="s">
        <v>118</v>
      </c>
      <c r="B4" s="230"/>
      <c r="C4" s="230"/>
      <c r="D4" s="230"/>
      <c r="E4" s="230"/>
      <c r="F4" s="230"/>
      <c r="G4" s="230"/>
      <c r="H4" s="230"/>
      <c r="I4" s="230"/>
    </row>
    <row r="5" spans="1:9" ht="28.35" customHeight="1" x14ac:dyDescent="0.25">
      <c r="A5" s="27"/>
      <c r="B5" s="27"/>
      <c r="C5" s="27"/>
      <c r="D5" s="27"/>
      <c r="E5" s="27"/>
      <c r="F5" s="27"/>
      <c r="G5" s="27"/>
      <c r="H5" s="27"/>
      <c r="I5" s="27"/>
    </row>
    <row r="6" spans="1:9" x14ac:dyDescent="0.25">
      <c r="A6" s="231" t="s">
        <v>119</v>
      </c>
      <c r="B6" s="231"/>
      <c r="C6" s="231"/>
      <c r="D6" s="231"/>
      <c r="E6" s="231"/>
      <c r="F6" s="231"/>
      <c r="G6" s="231"/>
      <c r="H6" s="231"/>
      <c r="I6" s="231"/>
    </row>
    <row r="7" spans="1:9" x14ac:dyDescent="0.25">
      <c r="A7" s="27"/>
      <c r="B7" s="27"/>
      <c r="C7" s="27"/>
      <c r="D7" s="27"/>
      <c r="E7" s="27"/>
      <c r="F7" s="27"/>
      <c r="G7" s="27"/>
      <c r="H7" s="27"/>
      <c r="I7" s="27"/>
    </row>
    <row r="8" spans="1:9" x14ac:dyDescent="0.25">
      <c r="A8" s="27"/>
      <c r="B8" s="27"/>
      <c r="C8" s="27"/>
      <c r="D8" s="27"/>
      <c r="E8" s="27"/>
      <c r="F8" s="27"/>
      <c r="G8" s="27"/>
      <c r="H8" s="27"/>
      <c r="I8" s="27"/>
    </row>
    <row r="9" spans="1:9" ht="18" x14ac:dyDescent="0.25">
      <c r="A9" s="232" t="s">
        <v>120</v>
      </c>
      <c r="B9" s="232"/>
      <c r="C9" s="232"/>
      <c r="D9" s="232"/>
      <c r="E9" s="232"/>
      <c r="F9" s="232"/>
      <c r="G9" s="232"/>
      <c r="H9" s="232"/>
      <c r="I9" s="232"/>
    </row>
    <row r="10" spans="1:9" x14ac:dyDescent="0.25">
      <c r="A10" s="27"/>
      <c r="B10" s="27"/>
      <c r="C10" s="27"/>
      <c r="D10" s="27"/>
      <c r="E10" s="27"/>
      <c r="F10" s="27"/>
      <c r="G10" s="27"/>
      <c r="H10" s="27"/>
      <c r="I10" s="27"/>
    </row>
    <row r="11" spans="1:9" ht="29.25" customHeight="1" x14ac:dyDescent="0.25">
      <c r="A11" s="28" t="s">
        <v>12</v>
      </c>
      <c r="B11" s="243" t="s">
        <v>121</v>
      </c>
      <c r="C11" s="243"/>
      <c r="D11" s="243"/>
      <c r="E11" s="243"/>
      <c r="F11" s="243"/>
      <c r="G11" s="243"/>
      <c r="H11" s="243"/>
      <c r="I11" s="243"/>
    </row>
    <row r="12" spans="1:9" x14ac:dyDescent="0.25">
      <c r="A12" s="29" t="s">
        <v>12</v>
      </c>
      <c r="B12" s="244" t="s">
        <v>122</v>
      </c>
      <c r="C12" s="244"/>
      <c r="D12" s="244"/>
      <c r="E12" s="244"/>
      <c r="F12" s="244"/>
      <c r="G12" s="244"/>
      <c r="H12" s="244"/>
      <c r="I12" s="244"/>
    </row>
    <row r="13" spans="1:9" x14ac:dyDescent="0.25">
      <c r="A13" s="27"/>
      <c r="B13" s="27"/>
      <c r="C13" s="27"/>
      <c r="D13" s="27"/>
      <c r="E13" s="27"/>
      <c r="F13" s="27"/>
      <c r="G13" s="27"/>
      <c r="H13" s="27"/>
      <c r="I13" s="27"/>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x14ac:dyDescent="0.25">
      <c r="A16" s="30" t="s">
        <v>123</v>
      </c>
      <c r="B16" s="27"/>
      <c r="C16" s="27"/>
      <c r="D16" s="27"/>
      <c r="E16" s="27"/>
      <c r="F16" s="27"/>
      <c r="G16" s="27"/>
      <c r="H16" s="27"/>
      <c r="I16" s="27"/>
    </row>
    <row r="17" spans="1:9" ht="59.25" customHeight="1" x14ac:dyDescent="0.25">
      <c r="A17" s="233" t="s">
        <v>124</v>
      </c>
      <c r="B17" s="233"/>
      <c r="C17" s="233"/>
      <c r="D17" s="233"/>
      <c r="E17" s="233"/>
      <c r="F17" s="233"/>
      <c r="G17" s="233"/>
      <c r="H17" s="233"/>
      <c r="I17" s="233"/>
    </row>
    <row r="18" spans="1:9" x14ac:dyDescent="0.25">
      <c r="A18" s="27"/>
      <c r="B18" s="27"/>
      <c r="C18" s="27"/>
      <c r="D18" s="27"/>
      <c r="E18" s="27"/>
      <c r="F18" s="27"/>
      <c r="G18" s="27"/>
      <c r="H18" s="27"/>
      <c r="I18" s="27"/>
    </row>
    <row r="19" spans="1:9" x14ac:dyDescent="0.25">
      <c r="A19" s="27"/>
      <c r="B19" s="27"/>
      <c r="C19" s="27"/>
      <c r="D19" s="27"/>
      <c r="E19" s="27"/>
      <c r="F19" s="27"/>
      <c r="G19" s="27"/>
      <c r="H19" s="27"/>
      <c r="I19" s="27"/>
    </row>
    <row r="20" spans="1:9" x14ac:dyDescent="0.25">
      <c r="A20" s="27"/>
      <c r="B20" s="27"/>
      <c r="C20" s="27"/>
      <c r="D20" s="27"/>
      <c r="E20" s="27"/>
      <c r="F20" s="27"/>
      <c r="G20" s="27"/>
      <c r="H20" s="27"/>
      <c r="I20" s="27"/>
    </row>
    <row r="21" spans="1:9" x14ac:dyDescent="0.25">
      <c r="A21" s="27"/>
      <c r="B21" s="27"/>
      <c r="C21" s="27"/>
      <c r="D21" s="27"/>
      <c r="E21" s="27"/>
      <c r="F21" s="27"/>
      <c r="G21" s="27"/>
      <c r="H21" s="27"/>
      <c r="I21" s="27"/>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29" spans="1:9" x14ac:dyDescent="0.25">
      <c r="A29" s="27"/>
      <c r="B29" s="27"/>
      <c r="C29" s="27"/>
      <c r="D29" s="27"/>
      <c r="E29" s="27"/>
      <c r="F29" s="27"/>
      <c r="G29" s="27"/>
      <c r="H29" s="27"/>
      <c r="I29" s="27"/>
    </row>
    <row r="30" spans="1:9" x14ac:dyDescent="0.25">
      <c r="A30" s="27"/>
      <c r="B30" s="27"/>
      <c r="C30" s="27"/>
      <c r="D30" s="27"/>
      <c r="E30" s="27"/>
      <c r="F30" s="27"/>
      <c r="G30" s="27"/>
      <c r="H30" s="27"/>
      <c r="I30" s="27"/>
    </row>
    <row r="31" spans="1:9" x14ac:dyDescent="0.25">
      <c r="A31" s="27"/>
      <c r="B31" s="27"/>
      <c r="C31" s="27"/>
      <c r="D31" s="27"/>
      <c r="E31" s="27"/>
      <c r="F31" s="27"/>
      <c r="G31" s="27"/>
      <c r="H31" s="27"/>
      <c r="I31" s="27"/>
    </row>
    <row r="32" spans="1:9" x14ac:dyDescent="0.25">
      <c r="A32" s="27"/>
      <c r="B32" s="27"/>
      <c r="C32" s="27"/>
      <c r="D32" s="27"/>
      <c r="E32" s="27"/>
      <c r="F32" s="27"/>
      <c r="G32" s="27"/>
      <c r="H32" s="27"/>
      <c r="I32" s="27"/>
    </row>
    <row r="33" spans="1:9" x14ac:dyDescent="0.25">
      <c r="A33" s="27"/>
      <c r="B33" s="27"/>
      <c r="C33" s="27"/>
      <c r="D33" s="27"/>
      <c r="E33" s="27"/>
      <c r="F33" s="27"/>
      <c r="G33" s="27"/>
      <c r="H33" s="27"/>
      <c r="I33" s="27"/>
    </row>
    <row r="34" spans="1:9" x14ac:dyDescent="0.25">
      <c r="A34" s="27"/>
      <c r="B34" s="27"/>
      <c r="C34" s="27"/>
      <c r="D34" s="27"/>
      <c r="E34" s="27"/>
      <c r="F34" s="27"/>
      <c r="G34" s="27"/>
      <c r="H34" s="27"/>
      <c r="I34" s="27"/>
    </row>
    <row r="35" spans="1:9" x14ac:dyDescent="0.25">
      <c r="A35" s="27"/>
      <c r="B35" s="27"/>
      <c r="C35" s="27"/>
      <c r="D35" s="27"/>
      <c r="E35" s="27"/>
      <c r="F35" s="27"/>
      <c r="G35" s="27"/>
      <c r="H35" s="27"/>
      <c r="I35" s="27"/>
    </row>
    <row r="36" spans="1:9" x14ac:dyDescent="0.25">
      <c r="A36" s="27"/>
      <c r="B36" s="27"/>
      <c r="C36" s="27"/>
      <c r="D36" s="27"/>
      <c r="E36" s="27"/>
      <c r="F36" s="27"/>
      <c r="G36" s="27"/>
      <c r="H36" s="27"/>
      <c r="I36" s="27"/>
    </row>
    <row r="37" spans="1:9" x14ac:dyDescent="0.25">
      <c r="A37" s="27"/>
      <c r="B37" s="27"/>
      <c r="C37" s="27"/>
      <c r="D37" s="27"/>
      <c r="E37" s="27"/>
      <c r="F37" s="27"/>
      <c r="G37" s="27"/>
      <c r="H37" s="27"/>
      <c r="I37" s="27"/>
    </row>
    <row r="38" spans="1:9" x14ac:dyDescent="0.25">
      <c r="A38" s="27"/>
      <c r="B38" s="27"/>
      <c r="C38" s="27"/>
      <c r="D38" s="27"/>
      <c r="E38" s="27"/>
      <c r="F38" s="27"/>
      <c r="G38" s="27"/>
      <c r="H38" s="27"/>
      <c r="I38" s="27"/>
    </row>
    <row r="39" spans="1:9" x14ac:dyDescent="0.25">
      <c r="A39" s="27"/>
      <c r="B39" s="27"/>
      <c r="C39" s="27"/>
      <c r="D39" s="27"/>
      <c r="E39" s="27"/>
      <c r="F39" s="27"/>
      <c r="G39" s="27"/>
      <c r="H39" s="27"/>
      <c r="I39" s="27"/>
    </row>
    <row r="40" spans="1:9" x14ac:dyDescent="0.25">
      <c r="A40" s="27"/>
      <c r="B40" s="27"/>
      <c r="C40" s="27"/>
      <c r="D40" s="27"/>
      <c r="E40" s="27"/>
      <c r="F40" s="27"/>
      <c r="G40" s="27"/>
      <c r="H40" s="27"/>
      <c r="I40" s="27"/>
    </row>
    <row r="41" spans="1:9" x14ac:dyDescent="0.25">
      <c r="A41" s="27"/>
      <c r="B41" s="27"/>
      <c r="C41" s="27"/>
      <c r="D41" s="27"/>
      <c r="E41" s="27"/>
      <c r="F41" s="27"/>
      <c r="G41" s="27"/>
      <c r="H41" s="27"/>
      <c r="I41" s="27"/>
    </row>
    <row r="42" spans="1:9" x14ac:dyDescent="0.25">
      <c r="A42" s="27"/>
      <c r="B42" s="27"/>
      <c r="C42" s="27"/>
      <c r="D42" s="27"/>
      <c r="E42" s="27"/>
      <c r="F42" s="27"/>
      <c r="G42" s="27"/>
      <c r="H42" s="27"/>
      <c r="I42" s="27"/>
    </row>
    <row r="43" spans="1:9" x14ac:dyDescent="0.25">
      <c r="A43" s="27"/>
      <c r="B43" s="27"/>
      <c r="C43" s="27"/>
      <c r="D43" s="27"/>
      <c r="E43" s="27"/>
      <c r="F43" s="27"/>
      <c r="G43" s="27"/>
      <c r="H43" s="27"/>
      <c r="I43" s="27"/>
    </row>
    <row r="44" spans="1:9" x14ac:dyDescent="0.25">
      <c r="A44" s="27"/>
      <c r="B44" s="27"/>
      <c r="C44" s="27"/>
      <c r="D44" s="27"/>
      <c r="E44" s="27"/>
      <c r="F44" s="27"/>
      <c r="G44" s="27"/>
      <c r="H44" s="27"/>
      <c r="I44" s="27"/>
    </row>
    <row r="45" spans="1:9" x14ac:dyDescent="0.25">
      <c r="A45" s="27"/>
      <c r="B45" s="27"/>
      <c r="C45" s="27"/>
      <c r="D45" s="27"/>
      <c r="E45" s="27"/>
      <c r="F45" s="27"/>
      <c r="G45" s="27"/>
      <c r="H45" s="27"/>
      <c r="I45" s="27"/>
    </row>
  </sheetData>
  <sheetProtection algorithmName="SHA-512" hashValue="XOyICUJzJ/Zpf3mtuThzVfhr3fTZvZCfwZB7uyMThRH1Qn61zTRhvOoY71i04X9R41cZ8eAGWT7HAVhIK8WYLQ==" saltValue="P2dMnh9C81iFGjiCPAE0XQ==" spinCount="100000" sheet="1" objects="1" scenarios="1"/>
  <mergeCells count="7">
    <mergeCell ref="A17:I17"/>
    <mergeCell ref="A2:I2"/>
    <mergeCell ref="A4:I4"/>
    <mergeCell ref="A6:I6"/>
    <mergeCell ref="A9:I9"/>
    <mergeCell ref="B11:I11"/>
    <mergeCell ref="B12:I12"/>
  </mergeCells>
  <pageMargins left="0.70866141732283472" right="0.70866141732283472" top="1.2204724409448819" bottom="0.78740157480314965" header="0.19685039370078741" footer="0.31496062992125984"/>
  <pageSetup paperSize="9" scale="91" fitToHeight="0" orientation="portrait" verticalDpi="300" r:id="rId1"/>
  <headerFooter>
    <oddHeader>&amp;L&amp;"Arial,Obyčejné"&amp;10&amp;K03-002&amp;G&amp;R&amp;"Arial,Obyčejné"&amp;8&amp;K1C3553BioVendor – Laboratorní medicína s.r.o.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F869-92A6-441E-BEEB-E8310E9D8C92}">
  <sheetPr>
    <tabColor theme="5" tint="0.39997558519241921"/>
    <pageSetUpPr fitToPage="1"/>
  </sheetPr>
  <dimension ref="B1:K57"/>
  <sheetViews>
    <sheetView showGridLines="0" view="pageLayout" zoomScale="70" zoomScaleNormal="70" zoomScaleSheetLayoutView="85" zoomScalePageLayoutView="70" workbookViewId="0">
      <selection activeCell="B1" sqref="B1"/>
    </sheetView>
  </sheetViews>
  <sheetFormatPr defaultColWidth="9.140625" defaultRowHeight="15" x14ac:dyDescent="0.2"/>
  <cols>
    <col min="1" max="1" width="3.28515625" style="67" customWidth="1"/>
    <col min="2" max="2" width="52.7109375" style="67" customWidth="1"/>
    <col min="3" max="4" width="18.7109375" style="67" customWidth="1"/>
    <col min="5" max="5" width="5" style="67" customWidth="1"/>
    <col min="6" max="6" width="52.7109375" style="67" customWidth="1"/>
    <col min="7" max="7" width="18.28515625" style="67" customWidth="1"/>
    <col min="8" max="8" width="18.7109375" style="67" customWidth="1"/>
    <col min="9" max="9" width="5" style="67" customWidth="1"/>
    <col min="10" max="10" width="16.85546875" style="67" customWidth="1"/>
    <col min="11" max="11" width="31.7109375" style="67" bestFit="1" customWidth="1"/>
    <col min="12" max="16384" width="9.140625" style="67"/>
  </cols>
  <sheetData>
    <row r="1" spans="2:11" ht="14.25" customHeight="1" thickBot="1" x14ac:dyDescent="0.25">
      <c r="B1" s="66"/>
      <c r="C1" s="66"/>
      <c r="D1" s="66"/>
      <c r="F1" s="66"/>
      <c r="G1" s="66"/>
      <c r="H1" s="66"/>
    </row>
    <row r="2" spans="2:11" s="68" customFormat="1" ht="72" customHeight="1" x14ac:dyDescent="0.25">
      <c r="B2" s="267" t="s">
        <v>126</v>
      </c>
      <c r="C2" s="268"/>
      <c r="D2" s="269"/>
      <c r="F2" s="267" t="s">
        <v>153</v>
      </c>
      <c r="G2" s="268"/>
      <c r="H2" s="269"/>
      <c r="J2" s="69"/>
      <c r="K2" s="70" t="s">
        <v>156</v>
      </c>
    </row>
    <row r="3" spans="2:11" s="68" customFormat="1" ht="20.100000000000001" customHeight="1" x14ac:dyDescent="0.25">
      <c r="B3" s="270" t="s">
        <v>125</v>
      </c>
      <c r="C3" s="271"/>
      <c r="D3" s="272"/>
      <c r="E3" s="71"/>
      <c r="F3" s="273" t="s">
        <v>125</v>
      </c>
      <c r="G3" s="274"/>
      <c r="H3" s="275"/>
      <c r="I3" s="72"/>
      <c r="J3" s="73" t="s">
        <v>13</v>
      </c>
      <c r="K3" s="74">
        <v>155</v>
      </c>
    </row>
    <row r="4" spans="2:11" s="68" customFormat="1" ht="19.899999999999999" customHeight="1" x14ac:dyDescent="0.25">
      <c r="B4" s="276" t="s">
        <v>14</v>
      </c>
      <c r="C4" s="277"/>
      <c r="D4" s="154"/>
      <c r="F4" s="278" t="s">
        <v>14</v>
      </c>
      <c r="G4" s="279"/>
      <c r="H4" s="159"/>
      <c r="J4" s="75" t="s">
        <v>108</v>
      </c>
      <c r="K4" s="74">
        <v>186</v>
      </c>
    </row>
    <row r="5" spans="2:11" s="68" customFormat="1" ht="19.899999999999999" customHeight="1" x14ac:dyDescent="0.25">
      <c r="B5" s="259" t="s">
        <v>15</v>
      </c>
      <c r="C5" s="260"/>
      <c r="D5" s="154"/>
      <c r="F5" s="261" t="s">
        <v>15</v>
      </c>
      <c r="G5" s="262"/>
      <c r="H5" s="159"/>
      <c r="J5" s="73" t="s">
        <v>16</v>
      </c>
      <c r="K5" s="74">
        <v>155</v>
      </c>
    </row>
    <row r="6" spans="2:11" s="68" customFormat="1" ht="19.899999999999999" customHeight="1" x14ac:dyDescent="0.25">
      <c r="B6" s="249" t="s">
        <v>127</v>
      </c>
      <c r="C6" s="250"/>
      <c r="D6" s="154"/>
      <c r="F6" s="251" t="s">
        <v>127</v>
      </c>
      <c r="G6" s="252"/>
      <c r="H6" s="159"/>
      <c r="J6" s="75" t="s">
        <v>17</v>
      </c>
      <c r="K6" s="74">
        <v>155</v>
      </c>
    </row>
    <row r="7" spans="2:11" s="68" customFormat="1" ht="19.899999999999999" customHeight="1" x14ac:dyDescent="0.25">
      <c r="B7" s="263" t="s">
        <v>128</v>
      </c>
      <c r="C7" s="264"/>
      <c r="D7" s="155"/>
      <c r="F7" s="265" t="s">
        <v>128</v>
      </c>
      <c r="G7" s="266"/>
      <c r="H7" s="160"/>
      <c r="J7" s="73" t="s">
        <v>6</v>
      </c>
      <c r="K7" s="74">
        <v>258</v>
      </c>
    </row>
    <row r="8" spans="2:11" s="68" customFormat="1" ht="19.899999999999999" customHeight="1" x14ac:dyDescent="0.25">
      <c r="B8" s="249" t="s">
        <v>129</v>
      </c>
      <c r="C8" s="250"/>
      <c r="D8" s="76" t="s">
        <v>18</v>
      </c>
      <c r="F8" s="251" t="s">
        <v>129</v>
      </c>
      <c r="G8" s="252"/>
      <c r="H8" s="77" t="s">
        <v>19</v>
      </c>
      <c r="J8" s="75" t="s">
        <v>1</v>
      </c>
      <c r="K8" s="74">
        <v>245</v>
      </c>
    </row>
    <row r="9" spans="2:11" s="68" customFormat="1" ht="19.899999999999999" customHeight="1" thickBot="1" x14ac:dyDescent="0.3">
      <c r="B9" s="253" t="s">
        <v>130</v>
      </c>
      <c r="C9" s="254"/>
      <c r="D9" s="156"/>
      <c r="F9" s="255" t="s">
        <v>130</v>
      </c>
      <c r="G9" s="256"/>
      <c r="H9" s="161"/>
      <c r="J9" s="73" t="s">
        <v>4</v>
      </c>
      <c r="K9" s="78">
        <v>260</v>
      </c>
    </row>
    <row r="10" spans="2:11" s="68" customFormat="1" ht="19.899999999999999" customHeight="1" thickBot="1" x14ac:dyDescent="0.3">
      <c r="B10" s="257"/>
      <c r="C10" s="257"/>
      <c r="D10" s="257"/>
      <c r="F10" s="258"/>
      <c r="G10" s="258"/>
      <c r="H10" s="258"/>
      <c r="J10" s="75" t="s">
        <v>109</v>
      </c>
      <c r="K10" s="78">
        <v>212</v>
      </c>
    </row>
    <row r="11" spans="2:11" s="68" customFormat="1" ht="19.899999999999999" customHeight="1" x14ac:dyDescent="0.25">
      <c r="B11" s="79" t="s">
        <v>131</v>
      </c>
      <c r="C11" s="80" t="s">
        <v>132</v>
      </c>
      <c r="D11" s="81" t="s">
        <v>20</v>
      </c>
      <c r="F11" s="79" t="s">
        <v>131</v>
      </c>
      <c r="G11" s="82" t="s">
        <v>132</v>
      </c>
      <c r="H11" s="81" t="s">
        <v>20</v>
      </c>
      <c r="J11" s="73" t="s">
        <v>231</v>
      </c>
      <c r="K11" s="186">
        <v>217</v>
      </c>
    </row>
    <row r="12" spans="2:11" s="68" customFormat="1" ht="19.899999999999999" customHeight="1" x14ac:dyDescent="0.25">
      <c r="B12" s="83">
        <v>1</v>
      </c>
      <c r="C12" s="157">
        <v>38</v>
      </c>
      <c r="D12" s="84"/>
      <c r="F12" s="83">
        <v>1</v>
      </c>
      <c r="G12" s="157">
        <v>0.32</v>
      </c>
      <c r="H12" s="245"/>
      <c r="J12" s="75" t="s">
        <v>230</v>
      </c>
      <c r="K12" s="78">
        <v>315</v>
      </c>
    </row>
    <row r="13" spans="2:11" s="68" customFormat="1" ht="19.899999999999999" customHeight="1" x14ac:dyDescent="0.25">
      <c r="B13" s="85">
        <v>2</v>
      </c>
      <c r="C13" s="157"/>
      <c r="D13" s="86"/>
      <c r="F13" s="85">
        <v>2</v>
      </c>
      <c r="G13" s="157"/>
      <c r="H13" s="246"/>
      <c r="J13" s="73" t="s">
        <v>253</v>
      </c>
      <c r="K13" s="78">
        <v>240</v>
      </c>
    </row>
    <row r="14" spans="2:11" s="68" customFormat="1" ht="19.899999999999999" customHeight="1" thickBot="1" x14ac:dyDescent="0.3">
      <c r="B14" s="85">
        <v>3</v>
      </c>
      <c r="C14" s="158"/>
      <c r="D14" s="86"/>
      <c r="F14" s="85">
        <v>3</v>
      </c>
      <c r="G14" s="158"/>
      <c r="H14" s="247"/>
      <c r="J14" s="75" t="s">
        <v>269</v>
      </c>
      <c r="K14" s="207">
        <v>281</v>
      </c>
    </row>
    <row r="15" spans="2:11" s="68" customFormat="1" ht="19.899999999999999" customHeight="1" x14ac:dyDescent="0.25">
      <c r="B15" s="90" t="s">
        <v>133</v>
      </c>
      <c r="C15" s="91">
        <f>AVERAGE(C12:C14)</f>
        <v>38</v>
      </c>
      <c r="D15" s="92" t="s">
        <v>20</v>
      </c>
      <c r="F15" s="93" t="s">
        <v>133</v>
      </c>
      <c r="G15" s="94">
        <f>AVERAGE(G12:G14)</f>
        <v>0.32</v>
      </c>
      <c r="H15" s="95" t="s">
        <v>20</v>
      </c>
      <c r="J15" s="206" t="s">
        <v>278</v>
      </c>
      <c r="K15" s="207">
        <v>297</v>
      </c>
    </row>
    <row r="16" spans="2:11" s="68" customFormat="1" ht="19.899999999999999" customHeight="1" x14ac:dyDescent="0.25">
      <c r="B16" s="96" t="s">
        <v>134</v>
      </c>
      <c r="C16" s="189">
        <f>K19</f>
        <v>246.36666666666667</v>
      </c>
      <c r="D16" s="98" t="s">
        <v>22</v>
      </c>
      <c r="F16" s="99" t="s">
        <v>134</v>
      </c>
      <c r="G16" s="97">
        <f>C16</f>
        <v>246.36666666666667</v>
      </c>
      <c r="H16" s="100" t="s">
        <v>22</v>
      </c>
      <c r="I16" s="72"/>
      <c r="J16" s="75" t="s">
        <v>287</v>
      </c>
      <c r="K16" s="207">
        <v>283</v>
      </c>
    </row>
    <row r="17" spans="2:11" s="68" customFormat="1" ht="19.899999999999999" customHeight="1" thickBot="1" x14ac:dyDescent="0.3">
      <c r="B17" s="102" t="s">
        <v>135</v>
      </c>
      <c r="C17" s="103">
        <f>C15*POWER(10,6)/660/C16</f>
        <v>233.69946249123626</v>
      </c>
      <c r="D17" s="104" t="s">
        <v>23</v>
      </c>
      <c r="F17" s="105" t="s">
        <v>135</v>
      </c>
      <c r="G17" s="106">
        <f>G15*POWER(10,6)/660/G16</f>
        <v>1.9679954736104108</v>
      </c>
      <c r="H17" s="107" t="s">
        <v>23</v>
      </c>
      <c r="J17" s="219" t="s">
        <v>281</v>
      </c>
      <c r="K17" s="192">
        <v>243</v>
      </c>
    </row>
    <row r="18" spans="2:11" s="68" customFormat="1" ht="19.899999999999999" customHeight="1" thickBot="1" x14ac:dyDescent="0.3">
      <c r="B18" s="75" t="s">
        <v>136</v>
      </c>
      <c r="C18" s="162">
        <v>2</v>
      </c>
      <c r="D18" s="98" t="s">
        <v>23</v>
      </c>
      <c r="F18" s="109" t="s">
        <v>154</v>
      </c>
      <c r="G18" s="191">
        <f>C18</f>
        <v>2</v>
      </c>
      <c r="H18" s="110" t="s">
        <v>23</v>
      </c>
    </row>
    <row r="19" spans="2:11" s="68" customFormat="1" ht="19.899999999999999" customHeight="1" thickBot="1" x14ac:dyDescent="0.3">
      <c r="B19" s="102" t="s">
        <v>137</v>
      </c>
      <c r="C19" s="190">
        <f>ROUND(C17/C18,1)</f>
        <v>116.8</v>
      </c>
      <c r="D19" s="104" t="s">
        <v>24</v>
      </c>
      <c r="F19" s="111" t="s">
        <v>155</v>
      </c>
      <c r="G19" s="112"/>
      <c r="H19" s="113"/>
      <c r="J19" s="87" t="s">
        <v>149</v>
      </c>
      <c r="K19" s="88">
        <f>(4*K23*K3+4*K24*K4+2*K25*K5+1*K26*K6+3*K27*K7+6*K28*K8+8*K29*K9+1*K30*K10+2*K31*K11+4*K32*K12+8*K33*K13+2*K37*K17+6*K35*K15+6*K34*K14+3*K16*K36)/SUM(K23*4,K24*4,K25*2,K26*1,K27*3,K28*6,K29*8,K30*1,K31*2,K32*4,K33*8,K37*2,K35*6,K34*6,K36*3)</f>
        <v>246.36666666666667</v>
      </c>
    </row>
    <row r="20" spans="2:11" s="68" customFormat="1" ht="24.95" customHeight="1" x14ac:dyDescent="0.25">
      <c r="B20" s="75" t="s">
        <v>138</v>
      </c>
      <c r="C20" s="114" t="str">
        <f>"5+"&amp;IF((C19*5-5)&gt;=200,CEILING((C19*5-5),1),IF((C19*5-5)&lt;200,C19*5-5))</f>
        <v>5+579</v>
      </c>
      <c r="D20" s="115" t="s">
        <v>25</v>
      </c>
      <c r="F20" s="117" t="s">
        <v>26</v>
      </c>
      <c r="G20" s="118" t="s">
        <v>27</v>
      </c>
      <c r="H20" s="119"/>
      <c r="K20" s="89"/>
    </row>
    <row r="21" spans="2:11" s="68" customFormat="1" ht="19.899999999999999" customHeight="1" thickBot="1" x14ac:dyDescent="0.3">
      <c r="B21" s="102" t="s">
        <v>139</v>
      </c>
      <c r="C21" s="120"/>
      <c r="D21" s="121"/>
      <c r="E21" s="116"/>
      <c r="F21" s="122">
        <v>1.6</v>
      </c>
      <c r="G21" s="123">
        <f>1.2*G18</f>
        <v>2.4</v>
      </c>
      <c r="H21" s="124" t="s">
        <v>23</v>
      </c>
    </row>
    <row r="22" spans="2:11" s="68" customFormat="1" ht="24.95" customHeight="1" thickBot="1" x14ac:dyDescent="0.3">
      <c r="B22" s="125" t="s">
        <v>138</v>
      </c>
      <c r="C22" s="126" t="str">
        <f>"2,5+"&amp;IF((C19*2.5-2.5)&gt;200,CEILING((C19*2.5-2.5),1),IF((C19*2.5-2.5)&lt;200,C19*2.5-2.5))</f>
        <v>2,5+290</v>
      </c>
      <c r="D22" s="127" t="s">
        <v>25</v>
      </c>
      <c r="J22" s="69"/>
      <c r="K22" s="101" t="s">
        <v>157</v>
      </c>
    </row>
    <row r="23" spans="2:11" s="68" customFormat="1" ht="19.899999999999999" customHeight="1" thickBot="1" x14ac:dyDescent="0.3">
      <c r="B23" s="128"/>
      <c r="C23" s="129"/>
      <c r="J23" s="73" t="s">
        <v>13</v>
      </c>
      <c r="K23" s="163">
        <v>1</v>
      </c>
    </row>
    <row r="24" spans="2:11" s="68" customFormat="1" ht="19.899999999999999" customHeight="1" x14ac:dyDescent="0.25">
      <c r="B24" s="130" t="s">
        <v>140</v>
      </c>
      <c r="C24" s="112"/>
      <c r="D24" s="113" t="s">
        <v>139</v>
      </c>
      <c r="E24" s="131"/>
      <c r="J24" s="75" t="s">
        <v>108</v>
      </c>
      <c r="K24" s="163">
        <v>1</v>
      </c>
    </row>
    <row r="25" spans="2:11" s="68" customFormat="1" ht="19.899999999999999" customHeight="1" x14ac:dyDescent="0.25">
      <c r="B25" s="132" t="s">
        <v>144</v>
      </c>
      <c r="C25" s="133" t="s">
        <v>28</v>
      </c>
      <c r="D25" s="134" t="s">
        <v>29</v>
      </c>
      <c r="E25" s="131"/>
      <c r="F25" s="248"/>
      <c r="G25" s="248"/>
      <c r="J25" s="73" t="s">
        <v>16</v>
      </c>
      <c r="K25" s="164">
        <v>1</v>
      </c>
    </row>
    <row r="26" spans="2:11" s="68" customFormat="1" ht="19.899999999999999" customHeight="1" thickBot="1" x14ac:dyDescent="0.3">
      <c r="B26" s="135" t="s">
        <v>30</v>
      </c>
      <c r="C26" s="136" t="s">
        <v>31</v>
      </c>
      <c r="D26" s="137" t="s">
        <v>32</v>
      </c>
      <c r="E26" s="131"/>
      <c r="F26" s="248"/>
      <c r="G26" s="248"/>
      <c r="J26" s="75" t="s">
        <v>17</v>
      </c>
      <c r="K26" s="164">
        <v>1</v>
      </c>
    </row>
    <row r="27" spans="2:11" s="68" customFormat="1" ht="19.899999999999999" customHeight="1" thickBot="1" x14ac:dyDescent="0.3">
      <c r="B27" s="128"/>
      <c r="H27" s="129"/>
      <c r="J27" s="73" t="s">
        <v>6</v>
      </c>
      <c r="K27" s="163">
        <v>1</v>
      </c>
    </row>
    <row r="28" spans="2:11" s="68" customFormat="1" ht="19.899999999999999" customHeight="1" x14ac:dyDescent="0.25">
      <c r="B28" s="138" t="s">
        <v>141</v>
      </c>
      <c r="C28" s="112"/>
      <c r="D28" s="113" t="s">
        <v>139</v>
      </c>
      <c r="J28" s="75" t="s">
        <v>1</v>
      </c>
      <c r="K28" s="163">
        <v>1</v>
      </c>
    </row>
    <row r="29" spans="2:11" s="68" customFormat="1" ht="19.899999999999999" customHeight="1" x14ac:dyDescent="0.25">
      <c r="B29" s="105" t="s">
        <v>142</v>
      </c>
      <c r="C29" s="139" t="s">
        <v>28</v>
      </c>
      <c r="D29" s="140" t="s">
        <v>29</v>
      </c>
      <c r="J29" s="73" t="s">
        <v>4</v>
      </c>
      <c r="K29" s="163">
        <v>1</v>
      </c>
    </row>
    <row r="30" spans="2:11" s="68" customFormat="1" ht="19.899999999999999" customHeight="1" x14ac:dyDescent="0.25">
      <c r="B30" s="132" t="s">
        <v>145</v>
      </c>
      <c r="C30" s="133" t="s">
        <v>28</v>
      </c>
      <c r="D30" s="141" t="s">
        <v>29</v>
      </c>
      <c r="J30" s="75" t="s">
        <v>109</v>
      </c>
      <c r="K30" s="163">
        <v>1</v>
      </c>
    </row>
    <row r="31" spans="2:11" s="68" customFormat="1" ht="19.899999999999999" customHeight="1" thickBot="1" x14ac:dyDescent="0.3">
      <c r="B31" s="135" t="s">
        <v>143</v>
      </c>
      <c r="C31" s="136"/>
      <c r="D31" s="137"/>
      <c r="G31" s="142"/>
      <c r="H31" s="142"/>
      <c r="I31" s="142"/>
      <c r="J31" s="73" t="s">
        <v>231</v>
      </c>
      <c r="K31" s="187">
        <v>1</v>
      </c>
    </row>
    <row r="32" spans="2:11" s="68" customFormat="1" ht="19.899999999999999" customHeight="1" thickBot="1" x14ac:dyDescent="0.3">
      <c r="B32" s="128"/>
      <c r="J32" s="75" t="s">
        <v>230</v>
      </c>
      <c r="K32" s="163">
        <v>1</v>
      </c>
    </row>
    <row r="33" spans="2:11" s="68" customFormat="1" ht="19.899999999999999" customHeight="1" x14ac:dyDescent="0.25">
      <c r="B33" s="138" t="s">
        <v>146</v>
      </c>
      <c r="C33" s="112"/>
      <c r="D33" s="113"/>
      <c r="E33" s="116"/>
      <c r="J33" s="206" t="s">
        <v>253</v>
      </c>
      <c r="K33" s="164">
        <v>1</v>
      </c>
    </row>
    <row r="34" spans="2:11" s="68" customFormat="1" ht="19.899999999999999" customHeight="1" x14ac:dyDescent="0.25">
      <c r="B34" s="105" t="s">
        <v>147</v>
      </c>
      <c r="C34" s="165">
        <v>10</v>
      </c>
      <c r="D34" s="107" t="s">
        <v>2</v>
      </c>
      <c r="E34" s="143"/>
      <c r="J34" s="75" t="s">
        <v>269</v>
      </c>
      <c r="K34" s="164">
        <v>1</v>
      </c>
    </row>
    <row r="35" spans="2:11" s="68" customFormat="1" ht="19.899999999999999" customHeight="1" x14ac:dyDescent="0.25">
      <c r="B35" s="132" t="s">
        <v>148</v>
      </c>
      <c r="C35" s="108">
        <f>1000-C34</f>
        <v>990</v>
      </c>
      <c r="D35" s="100" t="s">
        <v>2</v>
      </c>
      <c r="E35" s="85"/>
      <c r="J35" s="206" t="s">
        <v>278</v>
      </c>
      <c r="K35" s="164">
        <v>1</v>
      </c>
    </row>
    <row r="36" spans="2:11" s="68" customFormat="1" ht="19.899999999999999" customHeight="1" thickBot="1" x14ac:dyDescent="0.3">
      <c r="B36" s="135" t="s">
        <v>149</v>
      </c>
      <c r="C36" s="136">
        <f>SUM(C34:C35)</f>
        <v>1000</v>
      </c>
      <c r="D36" s="124" t="s">
        <v>2</v>
      </c>
      <c r="E36" s="116"/>
      <c r="J36" s="75" t="s">
        <v>287</v>
      </c>
      <c r="K36" s="164">
        <v>1</v>
      </c>
    </row>
    <row r="37" spans="2:11" s="68" customFormat="1" ht="19.899999999999999" customHeight="1" thickBot="1" x14ac:dyDescent="0.3">
      <c r="C37" s="142"/>
      <c r="F37" s="142"/>
      <c r="H37" s="144"/>
      <c r="J37" s="219" t="s">
        <v>281</v>
      </c>
      <c r="K37" s="188">
        <v>1</v>
      </c>
    </row>
    <row r="38" spans="2:11" s="68" customFormat="1" ht="19.899999999999999" customHeight="1" x14ac:dyDescent="0.25">
      <c r="B38" s="145" t="s">
        <v>150</v>
      </c>
      <c r="C38" s="146">
        <f>G17</f>
        <v>1.9679954736104108</v>
      </c>
      <c r="D38" s="147" t="s">
        <v>23</v>
      </c>
    </row>
    <row r="39" spans="2:11" s="68" customFormat="1" ht="19.899999999999999" customHeight="1" x14ac:dyDescent="0.25">
      <c r="B39" s="148" t="s">
        <v>151</v>
      </c>
      <c r="C39" s="149">
        <v>10</v>
      </c>
      <c r="D39" s="150" t="s">
        <v>33</v>
      </c>
    </row>
    <row r="40" spans="2:11" s="68" customFormat="1" ht="24.95" customHeight="1" thickBot="1" x14ac:dyDescent="0.3">
      <c r="B40" s="151" t="s">
        <v>152</v>
      </c>
      <c r="C40" s="152">
        <f>C34/10*C38*5</f>
        <v>9.8399773680520539</v>
      </c>
      <c r="D40" s="124" t="s">
        <v>33</v>
      </c>
    </row>
    <row r="41" spans="2:11" s="68" customFormat="1" x14ac:dyDescent="0.25">
      <c r="B41" s="153"/>
      <c r="C41" s="153"/>
      <c r="D41" s="153"/>
    </row>
    <row r="42" spans="2:11" s="68" customFormat="1" x14ac:dyDescent="0.25"/>
    <row r="43" spans="2:11" x14ac:dyDescent="0.2">
      <c r="J43" s="68"/>
      <c r="K43" s="68"/>
    </row>
    <row r="44" spans="2:11" x14ac:dyDescent="0.2">
      <c r="J44" s="68"/>
      <c r="K44" s="68"/>
    </row>
    <row r="45" spans="2:11" x14ac:dyDescent="0.2">
      <c r="J45" s="68"/>
      <c r="K45" s="68"/>
    </row>
    <row r="46" spans="2:11" x14ac:dyDescent="0.2">
      <c r="J46" s="68"/>
      <c r="K46" s="68"/>
    </row>
    <row r="47" spans="2:11" x14ac:dyDescent="0.2">
      <c r="J47" s="68"/>
      <c r="K47" s="68"/>
    </row>
    <row r="48" spans="2:11" x14ac:dyDescent="0.2">
      <c r="J48" s="68"/>
      <c r="K48" s="68"/>
    </row>
    <row r="49" spans="10:11" x14ac:dyDescent="0.2">
      <c r="J49" s="68"/>
      <c r="K49" s="68"/>
    </row>
    <row r="50" spans="10:11" x14ac:dyDescent="0.2">
      <c r="J50" s="68"/>
      <c r="K50" s="68"/>
    </row>
    <row r="51" spans="10:11" x14ac:dyDescent="0.2">
      <c r="J51" s="68"/>
      <c r="K51" s="68"/>
    </row>
    <row r="52" spans="10:11" x14ac:dyDescent="0.2">
      <c r="J52" s="68"/>
      <c r="K52" s="68"/>
    </row>
    <row r="53" spans="10:11" x14ac:dyDescent="0.2">
      <c r="J53" s="68"/>
      <c r="K53" s="68"/>
    </row>
    <row r="54" spans="10:11" x14ac:dyDescent="0.2">
      <c r="J54" s="68"/>
      <c r="K54" s="68"/>
    </row>
    <row r="55" spans="10:11" x14ac:dyDescent="0.2">
      <c r="J55" s="68"/>
      <c r="K55" s="68"/>
    </row>
    <row r="56" spans="10:11" x14ac:dyDescent="0.2">
      <c r="J56" s="68"/>
      <c r="K56" s="68"/>
    </row>
    <row r="57" spans="10:11" x14ac:dyDescent="0.2">
      <c r="J57" s="68"/>
      <c r="K57" s="68"/>
    </row>
  </sheetData>
  <sheetProtection algorithmName="SHA-512" hashValue="gw/na+UnU5leW5MLM+Pw3VQ/XHfQ6D9QnTD/1sSeaV7XY5Chd52nNkxpSqQb5nBGSBD2Fz4X3sxC7DWPs5feNg==" saltValue="RDus11teZ981fCxT0SNzZw==" spinCount="100000" sheet="1" objects="1" scenarios="1"/>
  <mergeCells count="20">
    <mergeCell ref="B2:D2"/>
    <mergeCell ref="F2:H2"/>
    <mergeCell ref="B3:D3"/>
    <mergeCell ref="F3:H3"/>
    <mergeCell ref="B4:C4"/>
    <mergeCell ref="F4:G4"/>
    <mergeCell ref="B5:C5"/>
    <mergeCell ref="F5:G5"/>
    <mergeCell ref="B6:C6"/>
    <mergeCell ref="F6:G6"/>
    <mergeCell ref="B7:C7"/>
    <mergeCell ref="F7:G7"/>
    <mergeCell ref="H12:H14"/>
    <mergeCell ref="F25:G26"/>
    <mergeCell ref="B8:C8"/>
    <mergeCell ref="F8:G8"/>
    <mergeCell ref="B9:C9"/>
    <mergeCell ref="F9:G9"/>
    <mergeCell ref="B10:D10"/>
    <mergeCell ref="F10:H10"/>
  </mergeCells>
  <pageMargins left="0.70866141732283472" right="0.70866141732283472" top="0.98425196850393704" bottom="0.78740157480314965" header="0.29404761904761906" footer="0.31496062992125984"/>
  <pageSetup paperSize="9" scale="54" orientation="landscape" r:id="rId1"/>
  <headerFooter>
    <oddHeader>&amp;L&amp;"Arial,Obyčejné"&amp;10&amp;K03+000&amp;G&amp;R&amp;"Arial,Obyčejné"&amp;12&amp;K1C3553BioVendor – Laboratorní medicína s.r.o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4D9D-DA34-47F3-A9EB-20DE315CC551}">
  <sheetPr codeName="List6">
    <tabColor theme="7" tint="0.39997558519241921"/>
    <pageSetUpPr fitToPage="1"/>
  </sheetPr>
  <dimension ref="A1:I114"/>
  <sheetViews>
    <sheetView showGridLines="0" view="pageLayout" zoomScale="80" zoomScaleNormal="100" zoomScaleSheetLayoutView="80" zoomScalePageLayoutView="80" workbookViewId="0"/>
  </sheetViews>
  <sheetFormatPr defaultColWidth="0.42578125" defaultRowHeight="14.25" x14ac:dyDescent="0.2"/>
  <cols>
    <col min="1" max="1" width="3" style="31" customWidth="1"/>
    <col min="2" max="2" width="22.5703125" style="31" customWidth="1"/>
    <col min="3" max="5" width="13" style="31" customWidth="1"/>
    <col min="6" max="6" width="21.42578125" style="31" customWidth="1"/>
    <col min="7" max="9" width="13" style="31" customWidth="1"/>
    <col min="10" max="10" width="1" style="31" customWidth="1"/>
    <col min="11" max="16384" width="0.42578125" style="31"/>
  </cols>
  <sheetData>
    <row r="1" spans="1:9" x14ac:dyDescent="0.2">
      <c r="A1" s="33"/>
      <c r="B1" s="33"/>
      <c r="C1" s="33"/>
      <c r="D1" s="33"/>
      <c r="E1" s="33"/>
      <c r="F1" s="33"/>
      <c r="G1" s="33"/>
      <c r="H1" s="33"/>
      <c r="I1" s="33"/>
    </row>
    <row r="2" spans="1:9" ht="29.25" customHeight="1" x14ac:dyDescent="0.2">
      <c r="A2" s="228" t="s">
        <v>114</v>
      </c>
      <c r="B2" s="228"/>
      <c r="C2" s="228"/>
      <c r="D2" s="228"/>
      <c r="E2" s="228"/>
      <c r="F2" s="228"/>
      <c r="G2" s="228"/>
      <c r="H2" s="228"/>
      <c r="I2" s="228"/>
    </row>
    <row r="3" spans="1:9" ht="28.35" customHeight="1" x14ac:dyDescent="0.2">
      <c r="A3" s="33"/>
      <c r="B3" s="33"/>
      <c r="C3" s="33"/>
      <c r="D3" s="33"/>
      <c r="E3" s="33"/>
      <c r="F3" s="33"/>
      <c r="G3" s="33"/>
      <c r="H3" s="33"/>
      <c r="I3" s="33"/>
    </row>
    <row r="4" spans="1:9" ht="45" customHeight="1" x14ac:dyDescent="0.2">
      <c r="A4" s="229" t="s">
        <v>197</v>
      </c>
      <c r="B4" s="229"/>
      <c r="C4" s="229"/>
      <c r="D4" s="229"/>
      <c r="E4" s="229"/>
      <c r="F4" s="229"/>
      <c r="G4" s="229"/>
      <c r="H4" s="229"/>
      <c r="I4" s="229"/>
    </row>
    <row r="5" spans="1:9" ht="28.35" customHeight="1" x14ac:dyDescent="0.2">
      <c r="A5" s="33"/>
      <c r="B5" s="33"/>
      <c r="C5" s="33"/>
      <c r="D5" s="33"/>
      <c r="E5" s="33"/>
      <c r="F5" s="33"/>
      <c r="G5" s="33"/>
      <c r="H5" s="33"/>
      <c r="I5" s="33"/>
    </row>
    <row r="6" spans="1:9" ht="35.25" customHeight="1" x14ac:dyDescent="0.2">
      <c r="A6" s="292" t="s">
        <v>158</v>
      </c>
      <c r="B6" s="292"/>
      <c r="C6" s="292"/>
      <c r="D6" s="292"/>
      <c r="E6" s="292"/>
      <c r="F6" s="292"/>
      <c r="G6" s="292"/>
      <c r="H6" s="292"/>
      <c r="I6" s="292"/>
    </row>
    <row r="7" spans="1:9" x14ac:dyDescent="0.2">
      <c r="A7" s="33"/>
      <c r="B7" s="33"/>
      <c r="C7" s="33"/>
      <c r="D7" s="33"/>
      <c r="E7" s="33"/>
      <c r="F7" s="33"/>
      <c r="G7" s="33"/>
      <c r="H7" s="33"/>
      <c r="I7" s="33"/>
    </row>
    <row r="8" spans="1:9" x14ac:dyDescent="0.2">
      <c r="A8" s="33"/>
      <c r="B8" s="33"/>
      <c r="C8" s="33"/>
      <c r="D8" s="33"/>
      <c r="E8" s="33"/>
      <c r="F8" s="33"/>
      <c r="G8" s="33"/>
      <c r="H8" s="33"/>
      <c r="I8" s="33"/>
    </row>
    <row r="9" spans="1:9" ht="18" x14ac:dyDescent="0.2">
      <c r="A9" s="293" t="s">
        <v>159</v>
      </c>
      <c r="B9" s="293"/>
      <c r="C9" s="293"/>
      <c r="D9" s="293"/>
      <c r="E9" s="293"/>
      <c r="F9" s="293"/>
      <c r="G9" s="293"/>
      <c r="H9" s="293"/>
      <c r="I9" s="293"/>
    </row>
    <row r="10" spans="1:9" x14ac:dyDescent="0.2">
      <c r="A10" s="34"/>
      <c r="B10" s="34"/>
      <c r="C10" s="34"/>
      <c r="D10" s="34"/>
      <c r="E10" s="34"/>
      <c r="F10" s="34"/>
      <c r="G10" s="34"/>
      <c r="H10" s="34"/>
      <c r="I10" s="34"/>
    </row>
    <row r="11" spans="1:9" x14ac:dyDescent="0.2">
      <c r="A11" s="34" t="s">
        <v>160</v>
      </c>
      <c r="B11" s="34"/>
      <c r="C11" s="34"/>
      <c r="D11" s="34"/>
      <c r="E11" s="34"/>
      <c r="F11" s="34"/>
      <c r="G11" s="34"/>
      <c r="H11" s="34"/>
      <c r="I11" s="34"/>
    </row>
    <row r="12" spans="1:9" x14ac:dyDescent="0.2">
      <c r="A12" s="34" t="s">
        <v>12</v>
      </c>
      <c r="B12" s="34" t="s">
        <v>161</v>
      </c>
      <c r="C12" s="34"/>
      <c r="D12" s="34"/>
      <c r="E12" s="34"/>
      <c r="F12" s="34"/>
      <c r="G12" s="34"/>
      <c r="H12" s="34"/>
      <c r="I12" s="34"/>
    </row>
    <row r="13" spans="1:9" ht="15" x14ac:dyDescent="0.25">
      <c r="A13" s="34" t="s">
        <v>12</v>
      </c>
      <c r="B13" s="34" t="s">
        <v>165</v>
      </c>
      <c r="C13" s="34"/>
      <c r="D13" s="34"/>
      <c r="E13" s="34"/>
      <c r="F13" s="34"/>
      <c r="G13" s="34"/>
      <c r="H13" s="34"/>
      <c r="I13" s="34"/>
    </row>
    <row r="14" spans="1:9" x14ac:dyDescent="0.2">
      <c r="A14" s="34" t="s">
        <v>12</v>
      </c>
      <c r="B14" s="34" t="s">
        <v>162</v>
      </c>
      <c r="C14" s="34"/>
      <c r="D14" s="34"/>
      <c r="E14" s="34"/>
      <c r="F14" s="34"/>
      <c r="G14" s="34"/>
      <c r="H14" s="34"/>
      <c r="I14" s="34"/>
    </row>
    <row r="15" spans="1:9" x14ac:dyDescent="0.2">
      <c r="A15" s="34" t="s">
        <v>12</v>
      </c>
      <c r="B15" s="34" t="s">
        <v>163</v>
      </c>
      <c r="C15" s="34"/>
      <c r="D15" s="34"/>
      <c r="E15" s="34"/>
      <c r="F15" s="34"/>
      <c r="G15" s="34"/>
      <c r="H15" s="34"/>
      <c r="I15" s="34"/>
    </row>
    <row r="16" spans="1:9" x14ac:dyDescent="0.2">
      <c r="A16" s="34"/>
      <c r="B16" s="34"/>
      <c r="C16" s="34"/>
      <c r="D16" s="34"/>
      <c r="E16" s="34"/>
      <c r="F16" s="34"/>
      <c r="G16" s="34"/>
      <c r="H16" s="34"/>
      <c r="I16" s="34"/>
    </row>
    <row r="17" spans="1:9" x14ac:dyDescent="0.2">
      <c r="A17" s="35" t="s">
        <v>35</v>
      </c>
      <c r="B17" s="225" t="s">
        <v>164</v>
      </c>
      <c r="C17" s="225"/>
      <c r="D17" s="225"/>
      <c r="E17" s="225"/>
      <c r="F17" s="225"/>
      <c r="G17" s="225"/>
      <c r="H17" s="225"/>
      <c r="I17" s="225"/>
    </row>
    <row r="18" spans="1:9" ht="5.85" customHeight="1" x14ac:dyDescent="0.2">
      <c r="A18" s="35"/>
      <c r="B18" s="36"/>
      <c r="C18" s="36"/>
      <c r="D18" s="36"/>
      <c r="E18" s="36"/>
      <c r="F18" s="36"/>
      <c r="G18" s="36"/>
      <c r="H18" s="36"/>
      <c r="I18" s="36"/>
    </row>
    <row r="19" spans="1:9" ht="60.75" customHeight="1" x14ac:dyDescent="0.2">
      <c r="A19" s="37" t="s">
        <v>36</v>
      </c>
      <c r="B19" s="290" t="s">
        <v>166</v>
      </c>
      <c r="C19" s="290"/>
      <c r="D19" s="290"/>
      <c r="E19" s="290"/>
      <c r="F19" s="290"/>
      <c r="G19" s="290"/>
      <c r="H19" s="290"/>
      <c r="I19" s="290"/>
    </row>
    <row r="20" spans="1:9" ht="5.85" customHeight="1" x14ac:dyDescent="0.2">
      <c r="A20" s="37"/>
      <c r="B20" s="38"/>
      <c r="C20" s="38"/>
      <c r="D20" s="38"/>
      <c r="E20" s="38"/>
      <c r="F20" s="38"/>
      <c r="G20" s="38"/>
      <c r="H20" s="38"/>
      <c r="I20" s="38"/>
    </row>
    <row r="21" spans="1:9" ht="43.5" customHeight="1" x14ac:dyDescent="0.2">
      <c r="A21" s="37" t="s">
        <v>37</v>
      </c>
      <c r="B21" s="290" t="s">
        <v>167</v>
      </c>
      <c r="C21" s="290"/>
      <c r="D21" s="290"/>
      <c r="E21" s="290"/>
      <c r="F21" s="290"/>
      <c r="G21" s="290"/>
      <c r="H21" s="290"/>
      <c r="I21" s="290"/>
    </row>
    <row r="22" spans="1:9" ht="5.85" customHeight="1" x14ac:dyDescent="0.2">
      <c r="A22" s="37"/>
      <c r="B22" s="38"/>
      <c r="C22" s="38"/>
      <c r="D22" s="38"/>
      <c r="E22" s="38"/>
      <c r="F22" s="38"/>
      <c r="G22" s="38"/>
      <c r="H22" s="38"/>
      <c r="I22" s="38"/>
    </row>
    <row r="23" spans="1:9" ht="44.25" customHeight="1" x14ac:dyDescent="0.2">
      <c r="A23" s="37" t="s">
        <v>38</v>
      </c>
      <c r="B23" s="291" t="s">
        <v>168</v>
      </c>
      <c r="C23" s="291"/>
      <c r="D23" s="291"/>
      <c r="E23" s="291"/>
      <c r="F23" s="291"/>
      <c r="G23" s="291"/>
      <c r="H23" s="291"/>
      <c r="I23" s="291"/>
    </row>
    <row r="24" spans="1:9" ht="5.85" customHeight="1" x14ac:dyDescent="0.2">
      <c r="A24" s="37"/>
      <c r="B24" s="39"/>
      <c r="C24" s="39"/>
      <c r="D24" s="39"/>
      <c r="E24" s="39"/>
      <c r="F24" s="39"/>
      <c r="G24" s="39"/>
      <c r="H24" s="39"/>
      <c r="I24" s="39"/>
    </row>
    <row r="25" spans="1:9" ht="31.5" customHeight="1" x14ac:dyDescent="0.2">
      <c r="A25" s="37" t="s">
        <v>39</v>
      </c>
      <c r="B25" s="291" t="s">
        <v>169</v>
      </c>
      <c r="C25" s="291"/>
      <c r="D25" s="291"/>
      <c r="E25" s="291"/>
      <c r="F25" s="291"/>
      <c r="G25" s="291"/>
      <c r="H25" s="291"/>
      <c r="I25" s="291"/>
    </row>
    <row r="26" spans="1:9" ht="5.85" customHeight="1" x14ac:dyDescent="0.2">
      <c r="A26" s="37"/>
      <c r="B26" s="291"/>
      <c r="C26" s="291"/>
      <c r="D26" s="291"/>
      <c r="E26" s="291"/>
      <c r="F26" s="291"/>
      <c r="G26" s="291"/>
      <c r="H26" s="291"/>
      <c r="I26" s="291"/>
    </row>
    <row r="27" spans="1:9" ht="15.75" customHeight="1" x14ac:dyDescent="0.2">
      <c r="A27" s="37" t="s">
        <v>40</v>
      </c>
      <c r="B27" s="291" t="s">
        <v>170</v>
      </c>
      <c r="C27" s="291"/>
      <c r="D27" s="291"/>
      <c r="E27" s="291"/>
      <c r="F27" s="291"/>
      <c r="G27" s="291"/>
      <c r="H27" s="291"/>
      <c r="I27" s="291"/>
    </row>
    <row r="28" spans="1:9" x14ac:dyDescent="0.2">
      <c r="A28" s="37"/>
      <c r="B28" s="39"/>
      <c r="C28" s="39"/>
      <c r="D28" s="39"/>
      <c r="E28" s="39"/>
      <c r="F28" s="39"/>
      <c r="G28" s="39"/>
      <c r="H28" s="39"/>
      <c r="I28" s="39"/>
    </row>
    <row r="29" spans="1:9" ht="15" x14ac:dyDescent="0.2">
      <c r="A29" s="40" t="s">
        <v>171</v>
      </c>
      <c r="B29" s="37"/>
      <c r="C29" s="37"/>
      <c r="D29" s="37"/>
      <c r="E29" s="37"/>
      <c r="F29" s="37"/>
      <c r="G29" s="37"/>
      <c r="H29" s="37"/>
      <c r="I29" s="37"/>
    </row>
    <row r="30" spans="1:9" x14ac:dyDescent="0.2">
      <c r="A30" s="37"/>
      <c r="B30" s="37"/>
      <c r="C30" s="37"/>
      <c r="D30" s="37"/>
      <c r="E30" s="37"/>
      <c r="F30" s="37"/>
      <c r="G30" s="37"/>
      <c r="H30" s="37"/>
      <c r="I30" s="37"/>
    </row>
    <row r="31" spans="1:9" x14ac:dyDescent="0.2">
      <c r="A31" s="37" t="s">
        <v>41</v>
      </c>
      <c r="B31" s="225" t="s">
        <v>172</v>
      </c>
      <c r="C31" s="225"/>
      <c r="D31" s="225"/>
      <c r="E31" s="225"/>
      <c r="F31" s="225"/>
      <c r="G31" s="225"/>
      <c r="H31" s="225"/>
      <c r="I31" s="225"/>
    </row>
    <row r="32" spans="1:9" ht="5.85" customHeight="1" x14ac:dyDescent="0.2">
      <c r="A32" s="37"/>
      <c r="B32" s="234"/>
      <c r="C32" s="234"/>
      <c r="D32" s="234"/>
      <c r="E32" s="234"/>
      <c r="F32" s="234"/>
      <c r="G32" s="234"/>
      <c r="H32" s="234"/>
      <c r="I32" s="234"/>
    </row>
    <row r="33" spans="1:9" x14ac:dyDescent="0.2">
      <c r="A33" s="37" t="s">
        <v>42</v>
      </c>
      <c r="B33" s="234" t="s">
        <v>173</v>
      </c>
      <c r="C33" s="234"/>
      <c r="D33" s="234"/>
      <c r="E33" s="234"/>
      <c r="F33" s="234"/>
      <c r="G33" s="234"/>
      <c r="H33" s="234"/>
      <c r="I33" s="234"/>
    </row>
    <row r="34" spans="1:9" ht="5.85" customHeight="1" x14ac:dyDescent="0.2">
      <c r="A34" s="37"/>
      <c r="B34" s="234"/>
      <c r="C34" s="234"/>
      <c r="D34" s="234"/>
      <c r="E34" s="234"/>
      <c r="F34" s="234"/>
      <c r="G34" s="234"/>
      <c r="H34" s="234"/>
      <c r="I34" s="234"/>
    </row>
    <row r="35" spans="1:9" x14ac:dyDescent="0.2">
      <c r="A35" s="37" t="s">
        <v>43</v>
      </c>
      <c r="B35" s="234" t="s">
        <v>174</v>
      </c>
      <c r="C35" s="234"/>
      <c r="D35" s="234"/>
      <c r="E35" s="234"/>
      <c r="F35" s="234"/>
      <c r="G35" s="234"/>
      <c r="H35" s="234"/>
      <c r="I35" s="234"/>
    </row>
    <row r="36" spans="1:9" x14ac:dyDescent="0.2">
      <c r="A36" s="33"/>
      <c r="B36" s="244"/>
      <c r="C36" s="244"/>
      <c r="D36" s="244"/>
      <c r="E36" s="244"/>
      <c r="F36" s="244"/>
      <c r="G36" s="244"/>
      <c r="H36" s="244"/>
      <c r="I36" s="244"/>
    </row>
    <row r="37" spans="1:9" ht="28.35" customHeight="1" x14ac:dyDescent="0.2">
      <c r="A37" s="33"/>
      <c r="B37" s="282" t="s">
        <v>34</v>
      </c>
      <c r="C37" s="283"/>
      <c r="D37" s="283"/>
      <c r="E37" s="283"/>
      <c r="F37" s="283" t="s">
        <v>44</v>
      </c>
      <c r="G37" s="283"/>
      <c r="H37" s="283"/>
      <c r="I37" s="284"/>
    </row>
    <row r="38" spans="1:9" ht="14.25" customHeight="1" x14ac:dyDescent="0.2">
      <c r="A38" s="33"/>
      <c r="B38" s="288" t="s">
        <v>191</v>
      </c>
      <c r="C38" s="287" t="s">
        <v>190</v>
      </c>
      <c r="D38" s="287"/>
      <c r="E38" s="287"/>
      <c r="F38" s="288" t="s">
        <v>191</v>
      </c>
      <c r="G38" s="287" t="s">
        <v>190</v>
      </c>
      <c r="H38" s="287"/>
      <c r="I38" s="287"/>
    </row>
    <row r="39" spans="1:9" x14ac:dyDescent="0.2">
      <c r="A39" s="33"/>
      <c r="B39" s="289"/>
      <c r="C39" s="46" t="s">
        <v>45</v>
      </c>
      <c r="D39" s="46" t="s">
        <v>46</v>
      </c>
      <c r="E39" s="46" t="s">
        <v>47</v>
      </c>
      <c r="F39" s="289"/>
      <c r="G39" s="46" t="s">
        <v>45</v>
      </c>
      <c r="H39" s="46" t="s">
        <v>46</v>
      </c>
      <c r="I39" s="46" t="s">
        <v>47</v>
      </c>
    </row>
    <row r="40" spans="1:9" x14ac:dyDescent="0.2">
      <c r="A40" s="33"/>
      <c r="B40" s="47" t="s">
        <v>0</v>
      </c>
      <c r="C40" s="48" t="s">
        <v>48</v>
      </c>
      <c r="D40" s="48" t="s">
        <v>175</v>
      </c>
      <c r="E40" s="48" t="s">
        <v>49</v>
      </c>
      <c r="F40" s="47" t="s">
        <v>0</v>
      </c>
      <c r="G40" s="48"/>
      <c r="H40" s="48"/>
      <c r="I40" s="48"/>
    </row>
    <row r="41" spans="1:9" x14ac:dyDescent="0.2">
      <c r="A41" s="33"/>
      <c r="B41" s="49" t="s">
        <v>50</v>
      </c>
      <c r="C41" s="50" t="s">
        <v>51</v>
      </c>
      <c r="D41" s="50" t="s">
        <v>175</v>
      </c>
      <c r="E41" s="50" t="s">
        <v>49</v>
      </c>
      <c r="F41" s="49" t="s">
        <v>50</v>
      </c>
      <c r="G41" s="50" t="s">
        <v>51</v>
      </c>
      <c r="H41" s="50" t="s">
        <v>52</v>
      </c>
      <c r="I41" s="50" t="s">
        <v>184</v>
      </c>
    </row>
    <row r="42" spans="1:9" x14ac:dyDescent="0.2">
      <c r="A42" s="33"/>
      <c r="B42" s="47" t="s">
        <v>3</v>
      </c>
      <c r="C42" s="48" t="s">
        <v>48</v>
      </c>
      <c r="D42" s="48" t="s">
        <v>53</v>
      </c>
      <c r="E42" s="48" t="s">
        <v>53</v>
      </c>
      <c r="F42" s="47" t="s">
        <v>3</v>
      </c>
      <c r="G42" s="48"/>
      <c r="H42" s="48"/>
      <c r="I42" s="48"/>
    </row>
    <row r="43" spans="1:9" x14ac:dyDescent="0.2">
      <c r="A43" s="33"/>
      <c r="B43" s="49" t="s">
        <v>5</v>
      </c>
      <c r="C43" s="50" t="s">
        <v>48</v>
      </c>
      <c r="D43" s="50" t="s">
        <v>48</v>
      </c>
      <c r="E43" s="50" t="s">
        <v>48</v>
      </c>
      <c r="F43" s="49" t="s">
        <v>5</v>
      </c>
      <c r="G43" s="50"/>
      <c r="H43" s="50"/>
      <c r="I43" s="50"/>
    </row>
    <row r="44" spans="1:9" x14ac:dyDescent="0.2">
      <c r="A44" s="33"/>
      <c r="B44" s="47" t="s">
        <v>6</v>
      </c>
      <c r="C44" s="48" t="s">
        <v>51</v>
      </c>
      <c r="D44" s="48" t="s">
        <v>176</v>
      </c>
      <c r="E44" s="48" t="s">
        <v>176</v>
      </c>
      <c r="F44" s="47" t="s">
        <v>6</v>
      </c>
      <c r="G44" s="48" t="s">
        <v>51</v>
      </c>
      <c r="H44" s="48" t="s">
        <v>179</v>
      </c>
      <c r="I44" s="48" t="s">
        <v>180</v>
      </c>
    </row>
    <row r="45" spans="1:9" x14ac:dyDescent="0.2">
      <c r="A45" s="33"/>
      <c r="B45" s="49" t="s">
        <v>4</v>
      </c>
      <c r="C45" s="50" t="s">
        <v>51</v>
      </c>
      <c r="D45" s="50" t="s">
        <v>54</v>
      </c>
      <c r="E45" s="50" t="s">
        <v>54</v>
      </c>
      <c r="F45" s="49" t="s">
        <v>4</v>
      </c>
      <c r="G45" s="50" t="s">
        <v>51</v>
      </c>
      <c r="H45" s="50" t="s">
        <v>181</v>
      </c>
      <c r="I45" s="50" t="s">
        <v>182</v>
      </c>
    </row>
    <row r="46" spans="1:9" x14ac:dyDescent="0.2">
      <c r="A46" s="33"/>
      <c r="B46" s="47" t="s">
        <v>1</v>
      </c>
      <c r="C46" s="48" t="s">
        <v>51</v>
      </c>
      <c r="D46" s="48" t="s">
        <v>177</v>
      </c>
      <c r="E46" s="48" t="s">
        <v>177</v>
      </c>
      <c r="F46" s="47" t="s">
        <v>1</v>
      </c>
      <c r="G46" s="48" t="s">
        <v>51</v>
      </c>
      <c r="H46" s="48" t="s">
        <v>175</v>
      </c>
      <c r="I46" s="48" t="s">
        <v>183</v>
      </c>
    </row>
    <row r="47" spans="1:9" x14ac:dyDescent="0.2">
      <c r="A47" s="33"/>
      <c r="B47" s="49" t="s">
        <v>109</v>
      </c>
      <c r="C47" s="50" t="s">
        <v>51</v>
      </c>
      <c r="D47" s="50" t="s">
        <v>178</v>
      </c>
      <c r="E47" s="50" t="s">
        <v>178</v>
      </c>
      <c r="F47" s="49" t="s">
        <v>109</v>
      </c>
      <c r="G47" s="50" t="s">
        <v>51</v>
      </c>
      <c r="H47" s="50" t="s">
        <v>185</v>
      </c>
      <c r="I47" s="50" t="s">
        <v>110</v>
      </c>
    </row>
    <row r="48" spans="1:9" x14ac:dyDescent="0.2">
      <c r="A48" s="33"/>
      <c r="B48" s="47" t="s">
        <v>231</v>
      </c>
      <c r="C48" s="48" t="s">
        <v>51</v>
      </c>
      <c r="D48" s="48" t="s">
        <v>53</v>
      </c>
      <c r="E48" s="48" t="s">
        <v>53</v>
      </c>
      <c r="F48" s="47" t="s">
        <v>231</v>
      </c>
      <c r="G48" s="48" t="s">
        <v>51</v>
      </c>
      <c r="H48" s="48" t="s">
        <v>234</v>
      </c>
      <c r="I48" s="48" t="s">
        <v>235</v>
      </c>
    </row>
    <row r="49" spans="1:9" x14ac:dyDescent="0.2">
      <c r="A49" s="33"/>
      <c r="B49" s="49" t="s">
        <v>230</v>
      </c>
      <c r="C49" s="50" t="s">
        <v>51</v>
      </c>
      <c r="D49" s="50" t="s">
        <v>236</v>
      </c>
      <c r="E49" s="50" t="s">
        <v>236</v>
      </c>
      <c r="F49" s="49" t="s">
        <v>230</v>
      </c>
      <c r="G49" s="50" t="s">
        <v>51</v>
      </c>
      <c r="H49" s="50" t="s">
        <v>237</v>
      </c>
      <c r="I49" s="50" t="s">
        <v>238</v>
      </c>
    </row>
    <row r="50" spans="1:9" x14ac:dyDescent="0.2">
      <c r="B50" s="47" t="s">
        <v>253</v>
      </c>
      <c r="C50" s="48" t="s">
        <v>51</v>
      </c>
      <c r="D50" s="48" t="s">
        <v>254</v>
      </c>
      <c r="E50" s="48" t="s">
        <v>254</v>
      </c>
      <c r="F50" s="47" t="s">
        <v>253</v>
      </c>
      <c r="G50" s="48" t="s">
        <v>51</v>
      </c>
      <c r="H50" s="48" t="s">
        <v>255</v>
      </c>
      <c r="I50" s="48" t="s">
        <v>256</v>
      </c>
    </row>
    <row r="51" spans="1:9" x14ac:dyDescent="0.2">
      <c r="A51" s="33"/>
      <c r="B51" s="49" t="s">
        <v>281</v>
      </c>
      <c r="C51" s="50" t="s">
        <v>51</v>
      </c>
      <c r="D51" s="50" t="s">
        <v>239</v>
      </c>
      <c r="E51" s="50" t="s">
        <v>239</v>
      </c>
      <c r="F51" s="49" t="s">
        <v>281</v>
      </c>
      <c r="G51" s="50" t="s">
        <v>51</v>
      </c>
      <c r="H51" s="50" t="s">
        <v>282</v>
      </c>
      <c r="I51" s="50" t="s">
        <v>283</v>
      </c>
    </row>
    <row r="52" spans="1:9" ht="31.5" customHeight="1" x14ac:dyDescent="0.2">
      <c r="A52" s="33"/>
      <c r="B52" s="45" t="s">
        <v>194</v>
      </c>
      <c r="C52" s="46" t="s">
        <v>55</v>
      </c>
      <c r="D52" s="46" t="s">
        <v>55</v>
      </c>
      <c r="E52" s="46" t="s">
        <v>55</v>
      </c>
      <c r="F52" s="45" t="s">
        <v>194</v>
      </c>
      <c r="G52" s="46" t="s">
        <v>56</v>
      </c>
      <c r="H52" s="46" t="s">
        <v>57</v>
      </c>
      <c r="I52" s="46" t="s">
        <v>58</v>
      </c>
    </row>
    <row r="53" spans="1:9" ht="25.5" x14ac:dyDescent="0.2">
      <c r="A53" s="33"/>
      <c r="B53" s="49" t="s">
        <v>192</v>
      </c>
      <c r="C53" s="50" t="s">
        <v>59</v>
      </c>
      <c r="D53" s="50" t="s">
        <v>60</v>
      </c>
      <c r="E53" s="50" t="s">
        <v>61</v>
      </c>
      <c r="F53" s="49" t="s">
        <v>192</v>
      </c>
      <c r="G53" s="50" t="s">
        <v>62</v>
      </c>
      <c r="H53" s="50" t="s">
        <v>63</v>
      </c>
      <c r="I53" s="50" t="s">
        <v>64</v>
      </c>
    </row>
    <row r="54" spans="1:9" ht="25.5" x14ac:dyDescent="0.2">
      <c r="A54" s="33"/>
      <c r="B54" s="47" t="s">
        <v>193</v>
      </c>
      <c r="C54" s="48">
        <v>12</v>
      </c>
      <c r="D54" s="48">
        <v>13</v>
      </c>
      <c r="E54" s="48">
        <v>14</v>
      </c>
      <c r="F54" s="47" t="s">
        <v>193</v>
      </c>
      <c r="G54" s="48">
        <v>24</v>
      </c>
      <c r="H54" s="48">
        <v>28</v>
      </c>
      <c r="I54" s="48">
        <v>25</v>
      </c>
    </row>
    <row r="55" spans="1:9" x14ac:dyDescent="0.2">
      <c r="A55" s="33"/>
      <c r="B55" s="281" t="s">
        <v>195</v>
      </c>
      <c r="C55" s="281"/>
      <c r="D55" s="281"/>
      <c r="E55" s="281"/>
      <c r="F55" s="281" t="s">
        <v>195</v>
      </c>
      <c r="G55" s="281"/>
      <c r="H55" s="281"/>
      <c r="I55" s="281"/>
    </row>
    <row r="56" spans="1:9" x14ac:dyDescent="0.2">
      <c r="A56" s="33"/>
      <c r="B56" s="47" t="s">
        <v>196</v>
      </c>
      <c r="C56" s="48">
        <v>18</v>
      </c>
      <c r="D56" s="48">
        <v>19</v>
      </c>
      <c r="E56" s="48">
        <v>20</v>
      </c>
      <c r="F56" s="47" t="s">
        <v>196</v>
      </c>
      <c r="G56" s="48">
        <v>15</v>
      </c>
      <c r="H56" s="48">
        <v>13</v>
      </c>
      <c r="I56" s="48">
        <v>14</v>
      </c>
    </row>
    <row r="57" spans="1:9" x14ac:dyDescent="0.2">
      <c r="A57" s="33"/>
      <c r="B57" s="33"/>
      <c r="C57" s="33"/>
      <c r="D57" s="33"/>
      <c r="E57" s="33"/>
      <c r="F57" s="33"/>
      <c r="G57" s="33"/>
      <c r="H57" s="33"/>
      <c r="I57" s="33"/>
    </row>
    <row r="58" spans="1:9" ht="28.35" customHeight="1" x14ac:dyDescent="0.2">
      <c r="A58" s="33"/>
      <c r="B58" s="282" t="s">
        <v>65</v>
      </c>
      <c r="C58" s="283"/>
      <c r="D58" s="283"/>
      <c r="E58" s="283"/>
      <c r="F58" s="283" t="s">
        <v>66</v>
      </c>
      <c r="G58" s="283"/>
      <c r="H58" s="283"/>
      <c r="I58" s="284"/>
    </row>
    <row r="59" spans="1:9" ht="14.25" customHeight="1" x14ac:dyDescent="0.2">
      <c r="A59" s="33"/>
      <c r="B59" s="288" t="s">
        <v>191</v>
      </c>
      <c r="C59" s="287" t="s">
        <v>190</v>
      </c>
      <c r="D59" s="287"/>
      <c r="E59" s="287"/>
      <c r="F59" s="288" t="s">
        <v>191</v>
      </c>
      <c r="G59" s="287" t="s">
        <v>190</v>
      </c>
      <c r="H59" s="287"/>
      <c r="I59" s="287"/>
    </row>
    <row r="60" spans="1:9" x14ac:dyDescent="0.2">
      <c r="A60" s="33"/>
      <c r="B60" s="289"/>
      <c r="C60" s="46" t="s">
        <v>45</v>
      </c>
      <c r="D60" s="46" t="s">
        <v>46</v>
      </c>
      <c r="E60" s="46" t="s">
        <v>47</v>
      </c>
      <c r="F60" s="289"/>
      <c r="G60" s="46" t="s">
        <v>45</v>
      </c>
      <c r="H60" s="46" t="s">
        <v>46</v>
      </c>
      <c r="I60" s="46" t="s">
        <v>47</v>
      </c>
    </row>
    <row r="61" spans="1:9" x14ac:dyDescent="0.2">
      <c r="A61" s="33"/>
      <c r="B61" s="47" t="s">
        <v>0</v>
      </c>
      <c r="C61" s="48"/>
      <c r="D61" s="48"/>
      <c r="E61" s="48"/>
      <c r="F61" s="47" t="s">
        <v>0</v>
      </c>
      <c r="G61" s="48"/>
      <c r="H61" s="48"/>
      <c r="I61" s="48"/>
    </row>
    <row r="62" spans="1:9" x14ac:dyDescent="0.2">
      <c r="A62" s="33"/>
      <c r="B62" s="49" t="s">
        <v>50</v>
      </c>
      <c r="C62" s="50" t="s">
        <v>51</v>
      </c>
      <c r="D62" s="50" t="s">
        <v>67</v>
      </c>
      <c r="E62" s="50" t="s">
        <v>54</v>
      </c>
      <c r="F62" s="49" t="s">
        <v>50</v>
      </c>
      <c r="G62" s="50" t="s">
        <v>51</v>
      </c>
      <c r="H62" s="50" t="s">
        <v>67</v>
      </c>
      <c r="I62" s="50" t="s">
        <v>67</v>
      </c>
    </row>
    <row r="63" spans="1:9" x14ac:dyDescent="0.2">
      <c r="A63" s="33"/>
      <c r="B63" s="47" t="s">
        <v>3</v>
      </c>
      <c r="C63" s="48"/>
      <c r="D63" s="48"/>
      <c r="E63" s="48"/>
      <c r="F63" s="47" t="s">
        <v>3</v>
      </c>
      <c r="G63" s="48"/>
      <c r="H63" s="48"/>
      <c r="I63" s="48"/>
    </row>
    <row r="64" spans="1:9" x14ac:dyDescent="0.2">
      <c r="A64" s="33"/>
      <c r="B64" s="49" t="s">
        <v>5</v>
      </c>
      <c r="C64" s="50"/>
      <c r="D64" s="50"/>
      <c r="E64" s="50"/>
      <c r="F64" s="49" t="s">
        <v>5</v>
      </c>
      <c r="G64" s="50"/>
      <c r="H64" s="50"/>
      <c r="I64" s="50"/>
    </row>
    <row r="65" spans="1:9" x14ac:dyDescent="0.2">
      <c r="A65" s="33"/>
      <c r="B65" s="47" t="s">
        <v>6</v>
      </c>
      <c r="C65" s="48" t="s">
        <v>51</v>
      </c>
      <c r="D65" s="48" t="s">
        <v>68</v>
      </c>
      <c r="E65" s="48" t="s">
        <v>69</v>
      </c>
      <c r="F65" s="47" t="s">
        <v>6</v>
      </c>
      <c r="G65" s="48" t="s">
        <v>51</v>
      </c>
      <c r="H65" s="48" t="s">
        <v>68</v>
      </c>
      <c r="I65" s="48" t="s">
        <v>68</v>
      </c>
    </row>
    <row r="66" spans="1:9" x14ac:dyDescent="0.2">
      <c r="A66" s="33"/>
      <c r="B66" s="49" t="s">
        <v>4</v>
      </c>
      <c r="C66" s="50" t="s">
        <v>51</v>
      </c>
      <c r="D66" s="50" t="s">
        <v>70</v>
      </c>
      <c r="E66" s="50" t="s">
        <v>71</v>
      </c>
      <c r="F66" s="49" t="s">
        <v>4</v>
      </c>
      <c r="G66" s="50" t="s">
        <v>51</v>
      </c>
      <c r="H66" s="50" t="s">
        <v>70</v>
      </c>
      <c r="I66" s="50" t="s">
        <v>70</v>
      </c>
    </row>
    <row r="67" spans="1:9" x14ac:dyDescent="0.2">
      <c r="A67" s="33"/>
      <c r="B67" s="47" t="s">
        <v>1</v>
      </c>
      <c r="C67" s="48" t="s">
        <v>51</v>
      </c>
      <c r="D67" s="48" t="s">
        <v>72</v>
      </c>
      <c r="E67" s="48" t="s">
        <v>73</v>
      </c>
      <c r="F67" s="47" t="s">
        <v>1</v>
      </c>
      <c r="G67" s="48" t="s">
        <v>51</v>
      </c>
      <c r="H67" s="48" t="s">
        <v>72</v>
      </c>
      <c r="I67" s="48" t="s">
        <v>72</v>
      </c>
    </row>
    <row r="68" spans="1:9" x14ac:dyDescent="0.2">
      <c r="A68" s="33"/>
      <c r="B68" s="49" t="s">
        <v>109</v>
      </c>
      <c r="C68" s="50" t="s">
        <v>51</v>
      </c>
      <c r="D68" s="50" t="s">
        <v>111</v>
      </c>
      <c r="E68" s="50" t="s">
        <v>186</v>
      </c>
      <c r="F68" s="49" t="s">
        <v>109</v>
      </c>
      <c r="G68" s="50" t="s">
        <v>51</v>
      </c>
      <c r="H68" s="50" t="s">
        <v>111</v>
      </c>
      <c r="I68" s="50" t="s">
        <v>111</v>
      </c>
    </row>
    <row r="69" spans="1:9" x14ac:dyDescent="0.2">
      <c r="A69" s="33"/>
      <c r="B69" s="47" t="s">
        <v>231</v>
      </c>
      <c r="C69" s="48" t="s">
        <v>51</v>
      </c>
      <c r="D69" s="48" t="s">
        <v>239</v>
      </c>
      <c r="E69" s="48" t="s">
        <v>240</v>
      </c>
      <c r="F69" s="47" t="s">
        <v>231</v>
      </c>
      <c r="G69" s="48" t="s">
        <v>51</v>
      </c>
      <c r="H69" s="48" t="s">
        <v>239</v>
      </c>
      <c r="I69" s="48" t="s">
        <v>239</v>
      </c>
    </row>
    <row r="70" spans="1:9" x14ac:dyDescent="0.2">
      <c r="A70" s="33"/>
      <c r="B70" s="49" t="s">
        <v>230</v>
      </c>
      <c r="C70" s="50" t="s">
        <v>51</v>
      </c>
      <c r="D70" s="50" t="s">
        <v>241</v>
      </c>
      <c r="E70" s="50" t="s">
        <v>242</v>
      </c>
      <c r="F70" s="49" t="s">
        <v>230</v>
      </c>
      <c r="G70" s="50" t="s">
        <v>51</v>
      </c>
      <c r="H70" s="50" t="s">
        <v>241</v>
      </c>
      <c r="I70" s="50" t="s">
        <v>241</v>
      </c>
    </row>
    <row r="71" spans="1:9" x14ac:dyDescent="0.2">
      <c r="A71" s="33"/>
      <c r="B71" s="47" t="s">
        <v>253</v>
      </c>
      <c r="C71" s="48" t="s">
        <v>51</v>
      </c>
      <c r="D71" s="48" t="s">
        <v>257</v>
      </c>
      <c r="E71" s="48" t="s">
        <v>258</v>
      </c>
      <c r="F71" s="47" t="s">
        <v>253</v>
      </c>
      <c r="G71" s="48" t="s">
        <v>51</v>
      </c>
      <c r="H71" s="48" t="s">
        <v>257</v>
      </c>
      <c r="I71" s="48" t="s">
        <v>257</v>
      </c>
    </row>
    <row r="72" spans="1:9" x14ac:dyDescent="0.2">
      <c r="A72" s="33"/>
      <c r="B72" s="49" t="s">
        <v>281</v>
      </c>
      <c r="C72" s="50" t="s">
        <v>51</v>
      </c>
      <c r="D72" s="50" t="s">
        <v>285</v>
      </c>
      <c r="E72" s="50" t="s">
        <v>284</v>
      </c>
      <c r="F72" s="49" t="s">
        <v>281</v>
      </c>
      <c r="G72" s="50" t="s">
        <v>51</v>
      </c>
      <c r="H72" s="50" t="s">
        <v>285</v>
      </c>
      <c r="I72" s="50" t="s">
        <v>285</v>
      </c>
    </row>
    <row r="73" spans="1:9" ht="31.5" customHeight="1" x14ac:dyDescent="0.2">
      <c r="A73" s="33"/>
      <c r="B73" s="45" t="s">
        <v>194</v>
      </c>
      <c r="C73" s="46" t="s">
        <v>74</v>
      </c>
      <c r="D73" s="46" t="s">
        <v>75</v>
      </c>
      <c r="E73" s="46" t="s">
        <v>76</v>
      </c>
      <c r="F73" s="45" t="s">
        <v>194</v>
      </c>
      <c r="G73" s="46" t="s">
        <v>77</v>
      </c>
      <c r="H73" s="46" t="s">
        <v>75</v>
      </c>
      <c r="I73" s="46" t="s">
        <v>75</v>
      </c>
    </row>
    <row r="74" spans="1:9" ht="25.5" customHeight="1" x14ac:dyDescent="0.2">
      <c r="A74" s="33"/>
      <c r="B74" s="49" t="s">
        <v>192</v>
      </c>
      <c r="C74" s="50" t="s">
        <v>62</v>
      </c>
      <c r="D74" s="50" t="s">
        <v>78</v>
      </c>
      <c r="E74" s="50" t="s">
        <v>64</v>
      </c>
      <c r="F74" s="49" t="s">
        <v>192</v>
      </c>
      <c r="G74" s="50" t="s">
        <v>62</v>
      </c>
      <c r="H74" s="50" t="s">
        <v>78</v>
      </c>
      <c r="I74" s="50" t="s">
        <v>64</v>
      </c>
    </row>
    <row r="75" spans="1:9" ht="25.5" x14ac:dyDescent="0.2">
      <c r="A75" s="33"/>
      <c r="B75" s="47" t="s">
        <v>193</v>
      </c>
      <c r="C75" s="48">
        <v>20</v>
      </c>
      <c r="D75" s="48">
        <v>22</v>
      </c>
      <c r="E75" s="48">
        <v>21</v>
      </c>
      <c r="F75" s="47" t="s">
        <v>193</v>
      </c>
      <c r="G75" s="48">
        <v>20</v>
      </c>
      <c r="H75" s="48">
        <v>22</v>
      </c>
      <c r="I75" s="48">
        <v>21</v>
      </c>
    </row>
    <row r="76" spans="1:9" x14ac:dyDescent="0.2">
      <c r="A76" s="33"/>
      <c r="B76" s="281" t="s">
        <v>195</v>
      </c>
      <c r="C76" s="281"/>
      <c r="D76" s="281"/>
      <c r="E76" s="281"/>
      <c r="F76" s="281" t="s">
        <v>195</v>
      </c>
      <c r="G76" s="281"/>
      <c r="H76" s="281"/>
      <c r="I76" s="281"/>
    </row>
    <row r="77" spans="1:9" ht="14.25" customHeight="1" x14ac:dyDescent="0.2">
      <c r="A77" s="33"/>
      <c r="B77" s="47" t="s">
        <v>196</v>
      </c>
      <c r="C77" s="48">
        <v>7</v>
      </c>
      <c r="D77" s="48">
        <v>9</v>
      </c>
      <c r="E77" s="48">
        <v>8</v>
      </c>
      <c r="F77" s="47" t="s">
        <v>196</v>
      </c>
      <c r="G77" s="48">
        <v>7</v>
      </c>
      <c r="H77" s="48">
        <v>9</v>
      </c>
      <c r="I77" s="48">
        <v>8</v>
      </c>
    </row>
    <row r="78" spans="1:9" ht="14.25" customHeight="1" x14ac:dyDescent="0.2">
      <c r="A78" s="33"/>
      <c r="B78" s="33"/>
      <c r="C78" s="33"/>
      <c r="D78" s="33"/>
      <c r="E78" s="33"/>
      <c r="F78" s="33"/>
      <c r="G78" s="33"/>
      <c r="H78" s="33"/>
      <c r="I78" s="33"/>
    </row>
    <row r="79" spans="1:9" ht="28.35" customHeight="1" x14ac:dyDescent="0.2">
      <c r="A79" s="33"/>
      <c r="B79" s="282" t="s">
        <v>79</v>
      </c>
      <c r="C79" s="283"/>
      <c r="D79" s="283"/>
      <c r="E79" s="283"/>
      <c r="F79" s="283" t="s">
        <v>80</v>
      </c>
      <c r="G79" s="283"/>
      <c r="H79" s="283"/>
      <c r="I79" s="284"/>
    </row>
    <row r="80" spans="1:9" ht="14.25" customHeight="1" x14ac:dyDescent="0.2">
      <c r="A80" s="33"/>
      <c r="B80" s="285" t="s">
        <v>191</v>
      </c>
      <c r="C80" s="287" t="s">
        <v>190</v>
      </c>
      <c r="D80" s="287"/>
      <c r="E80" s="287"/>
      <c r="F80" s="288" t="s">
        <v>191</v>
      </c>
      <c r="G80" s="287" t="s">
        <v>190</v>
      </c>
      <c r="H80" s="287"/>
      <c r="I80" s="287"/>
    </row>
    <row r="81" spans="1:9" x14ac:dyDescent="0.2">
      <c r="A81" s="33"/>
      <c r="B81" s="286"/>
      <c r="C81" s="46" t="s">
        <v>45</v>
      </c>
      <c r="D81" s="46" t="s">
        <v>46</v>
      </c>
      <c r="E81" s="46" t="s">
        <v>47</v>
      </c>
      <c r="F81" s="289"/>
      <c r="G81" s="46" t="s">
        <v>45</v>
      </c>
      <c r="H81" s="46" t="s">
        <v>46</v>
      </c>
      <c r="I81" s="46" t="s">
        <v>47</v>
      </c>
    </row>
    <row r="82" spans="1:9" x14ac:dyDescent="0.2">
      <c r="A82" s="33"/>
      <c r="B82" s="47" t="s">
        <v>0</v>
      </c>
      <c r="C82" s="48"/>
      <c r="D82" s="48"/>
      <c r="E82" s="48"/>
      <c r="F82" s="47" t="s">
        <v>0</v>
      </c>
      <c r="G82" s="48"/>
      <c r="H82" s="48"/>
      <c r="I82" s="48"/>
    </row>
    <row r="83" spans="1:9" x14ac:dyDescent="0.2">
      <c r="A83" s="33"/>
      <c r="B83" s="49" t="s">
        <v>50</v>
      </c>
      <c r="C83" s="50" t="s">
        <v>51</v>
      </c>
      <c r="D83" s="50" t="s">
        <v>81</v>
      </c>
      <c r="E83" s="50" t="s">
        <v>67</v>
      </c>
      <c r="F83" s="49" t="s">
        <v>50</v>
      </c>
      <c r="G83" s="50" t="s">
        <v>51</v>
      </c>
      <c r="H83" s="50" t="s">
        <v>187</v>
      </c>
      <c r="I83" s="50" t="s">
        <v>81</v>
      </c>
    </row>
    <row r="84" spans="1:9" x14ac:dyDescent="0.2">
      <c r="A84" s="33"/>
      <c r="B84" s="47" t="s">
        <v>3</v>
      </c>
      <c r="C84" s="48"/>
      <c r="D84" s="48"/>
      <c r="E84" s="48"/>
      <c r="F84" s="47" t="s">
        <v>3</v>
      </c>
      <c r="G84" s="48"/>
      <c r="H84" s="48"/>
      <c r="I84" s="48"/>
    </row>
    <row r="85" spans="1:9" x14ac:dyDescent="0.2">
      <c r="A85" s="33"/>
      <c r="B85" s="49" t="s">
        <v>5</v>
      </c>
      <c r="C85" s="50"/>
      <c r="D85" s="50"/>
      <c r="E85" s="50"/>
      <c r="F85" s="49" t="s">
        <v>5</v>
      </c>
      <c r="G85" s="50"/>
      <c r="H85" s="50"/>
      <c r="I85" s="50"/>
    </row>
    <row r="86" spans="1:9" x14ac:dyDescent="0.2">
      <c r="A86" s="33"/>
      <c r="B86" s="47" t="s">
        <v>6</v>
      </c>
      <c r="C86" s="48" t="s">
        <v>51</v>
      </c>
      <c r="D86" s="48" t="s">
        <v>82</v>
      </c>
      <c r="E86" s="48" t="s">
        <v>68</v>
      </c>
      <c r="F86" s="47" t="s">
        <v>6</v>
      </c>
      <c r="G86" s="48" t="s">
        <v>51</v>
      </c>
      <c r="H86" s="48" t="s">
        <v>188</v>
      </c>
      <c r="I86" s="48" t="s">
        <v>82</v>
      </c>
    </row>
    <row r="87" spans="1:9" x14ac:dyDescent="0.2">
      <c r="A87" s="33"/>
      <c r="B87" s="49" t="s">
        <v>4</v>
      </c>
      <c r="C87" s="50" t="s">
        <v>51</v>
      </c>
      <c r="D87" s="50" t="s">
        <v>83</v>
      </c>
      <c r="E87" s="50" t="s">
        <v>70</v>
      </c>
      <c r="F87" s="49" t="s">
        <v>4</v>
      </c>
      <c r="G87" s="50" t="s">
        <v>51</v>
      </c>
      <c r="H87" s="50" t="s">
        <v>84</v>
      </c>
      <c r="I87" s="50" t="s">
        <v>83</v>
      </c>
    </row>
    <row r="88" spans="1:9" x14ac:dyDescent="0.2">
      <c r="A88" s="33"/>
      <c r="B88" s="47" t="s">
        <v>1</v>
      </c>
      <c r="C88" s="48" t="s">
        <v>51</v>
      </c>
      <c r="D88" s="48" t="s">
        <v>85</v>
      </c>
      <c r="E88" s="48" t="s">
        <v>72</v>
      </c>
      <c r="F88" s="47" t="s">
        <v>1</v>
      </c>
      <c r="G88" s="48" t="s">
        <v>51</v>
      </c>
      <c r="H88" s="48" t="s">
        <v>189</v>
      </c>
      <c r="I88" s="48" t="s">
        <v>85</v>
      </c>
    </row>
    <row r="89" spans="1:9" x14ac:dyDescent="0.2">
      <c r="A89" s="33"/>
      <c r="B89" s="49" t="s">
        <v>109</v>
      </c>
      <c r="C89" s="50" t="s">
        <v>51</v>
      </c>
      <c r="D89" s="50" t="s">
        <v>112</v>
      </c>
      <c r="E89" s="50" t="s">
        <v>111</v>
      </c>
      <c r="F89" s="49" t="s">
        <v>109</v>
      </c>
      <c r="G89" s="50" t="s">
        <v>51</v>
      </c>
      <c r="H89" s="50" t="s">
        <v>113</v>
      </c>
      <c r="I89" s="50" t="s">
        <v>112</v>
      </c>
    </row>
    <row r="90" spans="1:9" x14ac:dyDescent="0.2">
      <c r="A90" s="33"/>
      <c r="B90" s="47" t="s">
        <v>231</v>
      </c>
      <c r="C90" s="48" t="s">
        <v>51</v>
      </c>
      <c r="D90" s="48" t="s">
        <v>68</v>
      </c>
      <c r="E90" s="48" t="s">
        <v>239</v>
      </c>
      <c r="F90" s="47" t="s">
        <v>231</v>
      </c>
      <c r="G90" s="48" t="s">
        <v>51</v>
      </c>
      <c r="H90" s="48" t="s">
        <v>243</v>
      </c>
      <c r="I90" s="48" t="s">
        <v>68</v>
      </c>
    </row>
    <row r="91" spans="1:9" x14ac:dyDescent="0.2">
      <c r="A91" s="33"/>
      <c r="B91" s="49" t="s">
        <v>230</v>
      </c>
      <c r="C91" s="50" t="s">
        <v>51</v>
      </c>
      <c r="D91" s="50" t="s">
        <v>244</v>
      </c>
      <c r="E91" s="50" t="s">
        <v>241</v>
      </c>
      <c r="F91" s="49" t="s">
        <v>230</v>
      </c>
      <c r="G91" s="50" t="s">
        <v>51</v>
      </c>
      <c r="H91" s="50" t="s">
        <v>245</v>
      </c>
      <c r="I91" s="50" t="s">
        <v>244</v>
      </c>
    </row>
    <row r="92" spans="1:9" x14ac:dyDescent="0.2">
      <c r="A92" s="33"/>
      <c r="B92" s="47" t="s">
        <v>253</v>
      </c>
      <c r="C92" s="48" t="s">
        <v>51</v>
      </c>
      <c r="D92" s="48" t="s">
        <v>259</v>
      </c>
      <c r="E92" s="48" t="s">
        <v>257</v>
      </c>
      <c r="F92" s="47" t="s">
        <v>253</v>
      </c>
      <c r="G92" s="48" t="s">
        <v>51</v>
      </c>
      <c r="H92" s="48" t="s">
        <v>260</v>
      </c>
      <c r="I92" s="48" t="s">
        <v>259</v>
      </c>
    </row>
    <row r="93" spans="1:9" x14ac:dyDescent="0.2">
      <c r="A93" s="33"/>
      <c r="B93" s="49" t="s">
        <v>281</v>
      </c>
      <c r="C93" s="50" t="s">
        <v>51</v>
      </c>
      <c r="D93" s="50" t="s">
        <v>286</v>
      </c>
      <c r="E93" s="50" t="s">
        <v>285</v>
      </c>
      <c r="F93" s="49" t="s">
        <v>281</v>
      </c>
      <c r="G93" s="50" t="s">
        <v>51</v>
      </c>
      <c r="H93" s="50" t="s">
        <v>70</v>
      </c>
      <c r="I93" s="50" t="s">
        <v>286</v>
      </c>
    </row>
    <row r="94" spans="1:9" ht="31.5" customHeight="1" x14ac:dyDescent="0.2">
      <c r="A94" s="33"/>
      <c r="B94" s="45" t="s">
        <v>194</v>
      </c>
      <c r="C94" s="46" t="s">
        <v>75</v>
      </c>
      <c r="D94" s="46" t="s">
        <v>86</v>
      </c>
      <c r="E94" s="46" t="s">
        <v>75</v>
      </c>
      <c r="F94" s="45" t="s">
        <v>194</v>
      </c>
      <c r="G94" s="46" t="s">
        <v>86</v>
      </c>
      <c r="H94" s="46" t="s">
        <v>87</v>
      </c>
      <c r="I94" s="46" t="s">
        <v>86</v>
      </c>
    </row>
    <row r="95" spans="1:9" ht="25.5" x14ac:dyDescent="0.2">
      <c r="A95" s="33"/>
      <c r="B95" s="49" t="s">
        <v>192</v>
      </c>
      <c r="C95" s="50" t="s">
        <v>88</v>
      </c>
      <c r="D95" s="50" t="s">
        <v>89</v>
      </c>
      <c r="E95" s="50" t="s">
        <v>90</v>
      </c>
      <c r="F95" s="49" t="s">
        <v>192</v>
      </c>
      <c r="G95" s="50" t="s">
        <v>88</v>
      </c>
      <c r="H95" s="50" t="s">
        <v>89</v>
      </c>
      <c r="I95" s="50" t="s">
        <v>90</v>
      </c>
    </row>
    <row r="96" spans="1:9" ht="25.5" x14ac:dyDescent="0.2">
      <c r="A96" s="33"/>
      <c r="B96" s="47" t="s">
        <v>193</v>
      </c>
      <c r="C96" s="48">
        <v>24</v>
      </c>
      <c r="D96" s="48">
        <v>23</v>
      </c>
      <c r="E96" s="48">
        <v>13</v>
      </c>
      <c r="F96" s="47" t="s">
        <v>193</v>
      </c>
      <c r="G96" s="48">
        <v>24</v>
      </c>
      <c r="H96" s="48">
        <v>23</v>
      </c>
      <c r="I96" s="48">
        <v>13</v>
      </c>
    </row>
    <row r="97" spans="1:9" x14ac:dyDescent="0.2">
      <c r="A97" s="33"/>
      <c r="B97" s="281" t="s">
        <v>195</v>
      </c>
      <c r="C97" s="281"/>
      <c r="D97" s="281"/>
      <c r="E97" s="281"/>
      <c r="F97" s="281" t="s">
        <v>195</v>
      </c>
      <c r="G97" s="281"/>
      <c r="H97" s="281"/>
      <c r="I97" s="281"/>
    </row>
    <row r="98" spans="1:9" x14ac:dyDescent="0.2">
      <c r="A98" s="33"/>
      <c r="B98" s="47" t="s">
        <v>196</v>
      </c>
      <c r="C98" s="48">
        <v>5</v>
      </c>
      <c r="D98" s="48">
        <v>7</v>
      </c>
      <c r="E98" s="48">
        <v>6</v>
      </c>
      <c r="F98" s="47" t="s">
        <v>196</v>
      </c>
      <c r="G98" s="48">
        <v>5</v>
      </c>
      <c r="H98" s="48">
        <v>7</v>
      </c>
      <c r="I98" s="48">
        <v>6</v>
      </c>
    </row>
    <row r="99" spans="1:9" x14ac:dyDescent="0.2">
      <c r="A99" s="33"/>
      <c r="B99" s="33"/>
      <c r="C99" s="33"/>
      <c r="D99" s="33"/>
      <c r="E99" s="33"/>
      <c r="F99" s="33"/>
      <c r="G99" s="33"/>
      <c r="H99" s="33"/>
      <c r="I99" s="33"/>
    </row>
    <row r="100" spans="1:9" s="32" customFormat="1" ht="15" x14ac:dyDescent="0.25">
      <c r="A100" s="41" t="s">
        <v>204</v>
      </c>
      <c r="B100" s="33"/>
      <c r="C100" s="33"/>
      <c r="D100" s="33"/>
      <c r="E100" s="33"/>
      <c r="F100" s="33"/>
      <c r="G100" s="33"/>
      <c r="H100" s="33"/>
      <c r="I100" s="33"/>
    </row>
    <row r="101" spans="1:9" s="32" customFormat="1" x14ac:dyDescent="0.2">
      <c r="A101" s="33"/>
      <c r="B101" s="34"/>
      <c r="C101" s="33"/>
      <c r="D101" s="33"/>
      <c r="E101" s="33"/>
      <c r="F101" s="33"/>
      <c r="G101" s="33"/>
      <c r="H101" s="33"/>
      <c r="I101" s="33"/>
    </row>
    <row r="102" spans="1:9" s="32" customFormat="1" ht="15" x14ac:dyDescent="0.25">
      <c r="A102" s="34"/>
      <c r="B102" s="41" t="s">
        <v>92</v>
      </c>
      <c r="C102" s="33"/>
      <c r="D102" s="33"/>
      <c r="E102" s="33"/>
      <c r="F102" s="33"/>
      <c r="G102" s="33"/>
      <c r="H102" s="33"/>
      <c r="I102" s="33"/>
    </row>
    <row r="103" spans="1:9" s="32" customFormat="1" x14ac:dyDescent="0.2">
      <c r="A103" s="34"/>
      <c r="B103" s="42" t="s">
        <v>202</v>
      </c>
      <c r="C103" s="43" t="s">
        <v>94</v>
      </c>
      <c r="D103" s="34"/>
      <c r="E103" s="34"/>
      <c r="F103" s="34"/>
      <c r="G103" s="34"/>
      <c r="H103" s="34"/>
      <c r="I103" s="34"/>
    </row>
    <row r="104" spans="1:9" s="32" customFormat="1" ht="15" x14ac:dyDescent="0.25">
      <c r="A104" s="34"/>
      <c r="B104" s="42" t="s">
        <v>203</v>
      </c>
      <c r="C104" s="44" t="s">
        <v>93</v>
      </c>
      <c r="D104" s="34"/>
      <c r="E104" s="34"/>
      <c r="F104" s="34"/>
      <c r="G104" s="34"/>
      <c r="H104" s="34"/>
      <c r="I104" s="34"/>
    </row>
    <row r="105" spans="1:9" ht="15" x14ac:dyDescent="0.25">
      <c r="A105" s="34"/>
      <c r="B105" s="41" t="s">
        <v>95</v>
      </c>
      <c r="C105" s="34"/>
      <c r="D105" s="34"/>
      <c r="E105" s="34"/>
      <c r="F105" s="34"/>
      <c r="G105" s="34"/>
      <c r="H105" s="34"/>
      <c r="I105" s="34"/>
    </row>
    <row r="106" spans="1:9" x14ac:dyDescent="0.2">
      <c r="A106" s="34"/>
      <c r="B106" s="42" t="s">
        <v>202</v>
      </c>
      <c r="C106" s="43" t="s">
        <v>97</v>
      </c>
      <c r="D106" s="34"/>
      <c r="E106" s="34"/>
      <c r="F106" s="34"/>
      <c r="G106" s="34"/>
      <c r="H106" s="34"/>
      <c r="I106" s="34"/>
    </row>
    <row r="107" spans="1:9" ht="15" x14ac:dyDescent="0.25">
      <c r="A107" s="33"/>
      <c r="B107" s="42" t="s">
        <v>203</v>
      </c>
      <c r="C107" s="44" t="s">
        <v>96</v>
      </c>
      <c r="D107" s="34"/>
      <c r="E107" s="34"/>
      <c r="F107" s="34"/>
      <c r="G107" s="34"/>
      <c r="H107" s="34"/>
      <c r="I107" s="34"/>
    </row>
    <row r="108" spans="1:9" ht="15" x14ac:dyDescent="0.25">
      <c r="A108" s="33"/>
      <c r="B108" s="41" t="s">
        <v>264</v>
      </c>
      <c r="C108" s="44"/>
      <c r="D108" s="34"/>
      <c r="E108" s="34"/>
      <c r="F108" s="34"/>
      <c r="G108" s="34"/>
      <c r="H108" s="34"/>
      <c r="I108" s="34"/>
    </row>
    <row r="109" spans="1:9" x14ac:dyDescent="0.2">
      <c r="A109" s="33"/>
      <c r="B109" s="42" t="s">
        <v>202</v>
      </c>
      <c r="C109" s="43" t="s">
        <v>265</v>
      </c>
      <c r="D109" s="34"/>
      <c r="E109" s="34"/>
      <c r="F109" s="34"/>
      <c r="G109" s="34"/>
      <c r="H109" s="34"/>
      <c r="I109" s="34"/>
    </row>
    <row r="110" spans="1:9" ht="15" x14ac:dyDescent="0.25">
      <c r="A110" s="33"/>
      <c r="B110" s="42" t="s">
        <v>266</v>
      </c>
      <c r="C110" s="44" t="s">
        <v>267</v>
      </c>
      <c r="D110" s="34"/>
      <c r="E110" s="34"/>
      <c r="F110" s="34"/>
      <c r="G110" s="34"/>
      <c r="H110" s="34"/>
      <c r="I110" s="34"/>
    </row>
    <row r="111" spans="1:9" x14ac:dyDescent="0.2">
      <c r="A111" s="34" t="s">
        <v>205</v>
      </c>
      <c r="B111" s="33"/>
      <c r="C111" s="33"/>
      <c r="D111" s="33"/>
      <c r="E111" s="33"/>
      <c r="F111" s="33"/>
      <c r="G111" s="33"/>
      <c r="H111" s="33"/>
      <c r="I111" s="33"/>
    </row>
    <row r="112" spans="1:9" ht="32.25" customHeight="1" x14ac:dyDescent="0.2">
      <c r="A112" s="280" t="s">
        <v>91</v>
      </c>
      <c r="B112" s="280"/>
      <c r="C112" s="280"/>
      <c r="D112" s="280"/>
      <c r="E112" s="280"/>
      <c r="F112" s="280"/>
      <c r="G112" s="280"/>
      <c r="H112" s="280"/>
      <c r="I112" s="280"/>
    </row>
    <row r="113" spans="1:9" x14ac:dyDescent="0.2">
      <c r="A113" s="33"/>
      <c r="B113" s="51"/>
      <c r="C113" s="51"/>
      <c r="D113" s="51"/>
      <c r="E113" s="51"/>
      <c r="F113" s="51"/>
      <c r="G113" s="51"/>
      <c r="H113" s="51"/>
      <c r="I113" s="51"/>
    </row>
    <row r="114" spans="1:9" x14ac:dyDescent="0.2">
      <c r="A114" s="33"/>
      <c r="B114" s="33"/>
      <c r="C114" s="33"/>
      <c r="D114" s="33"/>
      <c r="E114" s="33"/>
      <c r="F114" s="33"/>
      <c r="G114" s="33"/>
      <c r="H114" s="33"/>
      <c r="I114" s="33"/>
    </row>
  </sheetData>
  <sheetProtection algorithmName="SHA-512" hashValue="ofVf57NajDhbOXuvkxaxdWMXF/wunW8h3c8YfDhGLajBPuanny3SuaQXZGBEH8Mf6Lil8Ag7RsZvRT3dERtz5w==" saltValue="8SPRBU79JjFzo6lOrPgA8A==" spinCount="100000" sheet="1" objects="1" scenarios="1"/>
  <mergeCells count="42">
    <mergeCell ref="A2:I2"/>
    <mergeCell ref="A4:I4"/>
    <mergeCell ref="A6:I6"/>
    <mergeCell ref="A9:I9"/>
    <mergeCell ref="B17:I17"/>
    <mergeCell ref="B36:I36"/>
    <mergeCell ref="B19:I19"/>
    <mergeCell ref="B21:I21"/>
    <mergeCell ref="B23:I23"/>
    <mergeCell ref="B25:I25"/>
    <mergeCell ref="B26:I26"/>
    <mergeCell ref="B27:I27"/>
    <mergeCell ref="B31:I31"/>
    <mergeCell ref="B32:I32"/>
    <mergeCell ref="B33:I33"/>
    <mergeCell ref="B34:I34"/>
    <mergeCell ref="B35:I35"/>
    <mergeCell ref="B37:E37"/>
    <mergeCell ref="F37:I37"/>
    <mergeCell ref="B38:B39"/>
    <mergeCell ref="C38:E38"/>
    <mergeCell ref="F38:F39"/>
    <mergeCell ref="G38:I38"/>
    <mergeCell ref="B55:E55"/>
    <mergeCell ref="F55:I55"/>
    <mergeCell ref="B58:E58"/>
    <mergeCell ref="F58:I58"/>
    <mergeCell ref="B59:B60"/>
    <mergeCell ref="C59:E59"/>
    <mergeCell ref="F59:F60"/>
    <mergeCell ref="G59:I59"/>
    <mergeCell ref="A112:I112"/>
    <mergeCell ref="B97:E97"/>
    <mergeCell ref="F97:I97"/>
    <mergeCell ref="B76:E76"/>
    <mergeCell ref="F76:I76"/>
    <mergeCell ref="B79:E79"/>
    <mergeCell ref="F79:I79"/>
    <mergeCell ref="B80:B81"/>
    <mergeCell ref="C80:E80"/>
    <mergeCell ref="F80:F81"/>
    <mergeCell ref="G80:I80"/>
  </mergeCells>
  <hyperlinks>
    <hyperlink ref="A112" r:id="rId1" xr:uid="{CD982E4A-0270-43DF-8018-C92CFD24E935}"/>
    <hyperlink ref="C104" r:id="rId2" xr:uid="{1838322C-6864-4281-9579-63A2F7CA96B5}"/>
    <hyperlink ref="C107" r:id="rId3" xr:uid="{3FEFCBBD-991C-4BBC-BB3B-A6D1BE0FA195}"/>
  </hyperlinks>
  <pageMargins left="0.70866141732283472" right="0.70866141732283472" top="1.1023622047244095" bottom="0.78740157480314965" header="0.31496062992125984" footer="0.31496062992125984"/>
  <pageSetup paperSize="9" scale="69" fitToHeight="0" orientation="portrait" verticalDpi="300" r:id="rId4"/>
  <headerFooter>
    <oddHeader xml:space="preserve">&amp;L&amp;"Arial,Obyčejné"&amp;10&amp;K03-003&amp;G&amp;R&amp;"Arial,Obyčejné"&amp;8&amp;K1C3553BioVendor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rowBreaks count="1" manualBreakCount="1">
    <brk id="57" max="8" man="1"/>
  </rowBreaks>
  <ignoredErrors>
    <ignoredError sqref="C103 C106 C109" numberStoredAsText="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5ABB-B370-4F56-8821-34B725F2B25F}">
  <sheetPr>
    <tabColor theme="6" tint="0.39997558519241921"/>
    <pageSetUpPr fitToPage="1"/>
  </sheetPr>
  <dimension ref="A2:J55"/>
  <sheetViews>
    <sheetView showGridLines="0" view="pageLayout" zoomScaleNormal="100" workbookViewId="0"/>
  </sheetViews>
  <sheetFormatPr defaultColWidth="7.5703125" defaultRowHeight="14.25" x14ac:dyDescent="0.2"/>
  <cols>
    <col min="1" max="2" width="3" style="32" customWidth="1"/>
    <col min="3" max="3" width="26.5703125" style="32" bestFit="1" customWidth="1"/>
    <col min="4" max="4" width="16" style="32" customWidth="1"/>
    <col min="5" max="5" width="22.140625" style="32" customWidth="1"/>
    <col min="6" max="6" width="12" style="32" customWidth="1"/>
    <col min="7" max="9" width="7.42578125" style="32" customWidth="1"/>
    <col min="10" max="16384" width="7.5703125" style="32"/>
  </cols>
  <sheetData>
    <row r="2" spans="1:10" ht="29.25" customHeight="1" x14ac:dyDescent="0.2">
      <c r="A2" s="223" t="s">
        <v>212</v>
      </c>
      <c r="B2" s="223"/>
      <c r="C2" s="223"/>
      <c r="D2" s="223"/>
      <c r="E2" s="223"/>
      <c r="F2" s="223"/>
      <c r="G2" s="223"/>
      <c r="H2" s="223"/>
      <c r="I2" s="223"/>
      <c r="J2" s="223"/>
    </row>
    <row r="3" spans="1:10" ht="20.25" customHeight="1" x14ac:dyDescent="0.2">
      <c r="A3" s="224"/>
      <c r="B3" s="224"/>
      <c r="C3" s="224"/>
      <c r="D3" s="224"/>
      <c r="E3" s="224"/>
      <c r="F3" s="224"/>
      <c r="G3" s="224"/>
      <c r="H3" s="224"/>
      <c r="I3" s="224"/>
      <c r="J3" s="224"/>
    </row>
    <row r="4" spans="1:10" ht="15" x14ac:dyDescent="0.25">
      <c r="A4" s="41" t="s">
        <v>35</v>
      </c>
      <c r="B4" s="34" t="s">
        <v>213</v>
      </c>
      <c r="C4" s="41"/>
      <c r="D4" s="41"/>
      <c r="E4" s="34"/>
      <c r="F4" s="34"/>
      <c r="G4" s="34"/>
      <c r="H4" s="34"/>
      <c r="I4" s="34"/>
    </row>
    <row r="5" spans="1:10" x14ac:dyDescent="0.2">
      <c r="A5" s="34" t="s">
        <v>12</v>
      </c>
      <c r="B5" s="34" t="s">
        <v>261</v>
      </c>
      <c r="C5" s="34"/>
      <c r="D5" s="34"/>
      <c r="E5" s="34"/>
      <c r="F5" s="34"/>
      <c r="G5" s="34"/>
      <c r="H5" s="34"/>
      <c r="I5" s="34"/>
    </row>
    <row r="6" spans="1:10" x14ac:dyDescent="0.2">
      <c r="A6" s="34" t="s">
        <v>12</v>
      </c>
      <c r="B6" s="34" t="s">
        <v>262</v>
      </c>
      <c r="C6" s="34"/>
      <c r="D6" s="34"/>
      <c r="E6" s="34"/>
      <c r="F6" s="34"/>
      <c r="G6" s="34"/>
      <c r="H6" s="34"/>
      <c r="I6" s="34"/>
    </row>
    <row r="7" spans="1:10" x14ac:dyDescent="0.2">
      <c r="A7" s="34" t="s">
        <v>12</v>
      </c>
      <c r="B7" s="34" t="s">
        <v>214</v>
      </c>
      <c r="C7" s="34"/>
      <c r="D7" s="34"/>
      <c r="E7" s="34"/>
      <c r="F7" s="34"/>
      <c r="G7" s="34"/>
      <c r="H7" s="34"/>
      <c r="I7" s="34"/>
    </row>
    <row r="8" spans="1:10" x14ac:dyDescent="0.2">
      <c r="A8" s="34" t="s">
        <v>12</v>
      </c>
      <c r="B8" s="34" t="s">
        <v>215</v>
      </c>
      <c r="C8" s="34"/>
      <c r="D8" s="34"/>
      <c r="E8" s="34"/>
      <c r="F8" s="34"/>
      <c r="G8" s="34"/>
      <c r="H8" s="34"/>
      <c r="I8" s="34"/>
    </row>
    <row r="9" spans="1:10" x14ac:dyDescent="0.2">
      <c r="A9" s="34"/>
      <c r="B9" s="34"/>
      <c r="C9" s="34"/>
      <c r="D9" s="34"/>
      <c r="E9" s="34"/>
      <c r="F9" s="34"/>
      <c r="G9" s="34"/>
      <c r="H9" s="34"/>
      <c r="I9" s="34"/>
    </row>
    <row r="10" spans="1:10" ht="15" x14ac:dyDescent="0.2">
      <c r="A10" s="166" t="s">
        <v>36</v>
      </c>
      <c r="B10" s="225" t="s">
        <v>216</v>
      </c>
      <c r="C10" s="225"/>
      <c r="D10" s="225"/>
      <c r="E10" s="225"/>
      <c r="F10" s="225"/>
      <c r="G10" s="225"/>
      <c r="H10" s="225"/>
      <c r="I10" s="225"/>
    </row>
    <row r="11" spans="1:10" x14ac:dyDescent="0.2">
      <c r="A11" s="34" t="s">
        <v>12</v>
      </c>
      <c r="B11" s="34" t="s">
        <v>270</v>
      </c>
      <c r="C11" s="34"/>
      <c r="D11" s="34"/>
      <c r="E11" s="34"/>
      <c r="F11" s="34"/>
      <c r="G11" s="34"/>
      <c r="H11" s="34"/>
      <c r="I11" s="34"/>
    </row>
    <row r="12" spans="1:10" x14ac:dyDescent="0.2">
      <c r="A12" s="34"/>
      <c r="B12" s="34"/>
      <c r="C12" s="34"/>
      <c r="D12" s="34"/>
      <c r="E12" s="34"/>
      <c r="F12" s="34"/>
      <c r="G12" s="34"/>
      <c r="H12" s="34"/>
      <c r="I12" s="34"/>
    </row>
    <row r="13" spans="1:10" ht="28.35" customHeight="1" x14ac:dyDescent="0.2">
      <c r="A13" s="34"/>
      <c r="B13" s="34"/>
      <c r="C13" s="167" t="s">
        <v>217</v>
      </c>
      <c r="D13" s="168"/>
      <c r="E13" s="169" t="s">
        <v>218</v>
      </c>
      <c r="F13" s="34"/>
      <c r="G13" s="34"/>
      <c r="H13" s="34"/>
      <c r="I13" s="34"/>
    </row>
    <row r="14" spans="1:10" ht="17.100000000000001" customHeight="1" x14ac:dyDescent="0.2">
      <c r="A14" s="34"/>
      <c r="B14" s="34"/>
      <c r="C14" s="172" t="s">
        <v>223</v>
      </c>
      <c r="D14" s="179"/>
      <c r="E14" s="208">
        <v>10000</v>
      </c>
      <c r="F14" s="34"/>
      <c r="G14" s="34"/>
      <c r="H14" s="34"/>
      <c r="I14" s="34"/>
    </row>
    <row r="15" spans="1:10" ht="17.100000000000001" customHeight="1" x14ac:dyDescent="0.2">
      <c r="A15" s="34"/>
      <c r="B15" s="34"/>
      <c r="C15" s="170" t="s">
        <v>221</v>
      </c>
      <c r="D15" s="171"/>
      <c r="E15" s="209">
        <v>25000</v>
      </c>
      <c r="F15" s="34"/>
      <c r="G15" s="34"/>
      <c r="H15" s="34"/>
      <c r="I15" s="34"/>
    </row>
    <row r="16" spans="1:10" ht="17.100000000000001" customHeight="1" x14ac:dyDescent="0.2">
      <c r="A16" s="34"/>
      <c r="B16" s="34"/>
      <c r="C16" s="172" t="s">
        <v>280</v>
      </c>
      <c r="D16" s="173"/>
      <c r="E16" s="208">
        <v>50000</v>
      </c>
      <c r="F16" s="34"/>
      <c r="G16" s="34"/>
      <c r="H16" s="34"/>
      <c r="I16" s="34"/>
    </row>
    <row r="17" spans="1:9" ht="17.100000000000001" customHeight="1" x14ac:dyDescent="0.2">
      <c r="A17" s="34"/>
      <c r="B17" s="34"/>
      <c r="C17" s="170" t="s">
        <v>233</v>
      </c>
      <c r="D17" s="171"/>
      <c r="E17" s="209">
        <v>50000</v>
      </c>
      <c r="F17" s="34"/>
      <c r="G17" s="34"/>
      <c r="H17" s="34"/>
      <c r="I17" s="34"/>
    </row>
    <row r="18" spans="1:9" ht="17.100000000000001" customHeight="1" x14ac:dyDescent="0.2">
      <c r="A18" s="34"/>
      <c r="B18" s="34"/>
      <c r="C18" s="172" t="s">
        <v>220</v>
      </c>
      <c r="D18" s="173"/>
      <c r="E18" s="208">
        <v>50000</v>
      </c>
      <c r="F18" s="34"/>
      <c r="G18" s="34"/>
      <c r="H18" s="34"/>
      <c r="I18" s="34"/>
    </row>
    <row r="19" spans="1:9" ht="17.100000000000001" customHeight="1" x14ac:dyDescent="0.2">
      <c r="A19" s="34"/>
      <c r="B19" s="34"/>
      <c r="C19" s="170" t="s">
        <v>226</v>
      </c>
      <c r="D19" s="171"/>
      <c r="E19" s="209">
        <v>50000</v>
      </c>
      <c r="F19" s="34"/>
      <c r="G19" s="34"/>
      <c r="H19" s="34"/>
      <c r="I19" s="34"/>
    </row>
    <row r="20" spans="1:9" ht="17.100000000000001" customHeight="1" x14ac:dyDescent="0.2">
      <c r="A20" s="34"/>
      <c r="B20" s="34"/>
      <c r="C20" s="172" t="s">
        <v>222</v>
      </c>
      <c r="D20" s="173"/>
      <c r="E20" s="208">
        <v>70000</v>
      </c>
      <c r="F20" s="34"/>
      <c r="G20" s="34"/>
      <c r="H20" s="34"/>
      <c r="I20" s="34"/>
    </row>
    <row r="21" spans="1:9" ht="17.100000000000001" customHeight="1" x14ac:dyDescent="0.2">
      <c r="A21" s="34"/>
      <c r="B21" s="34"/>
      <c r="C21" s="170" t="s">
        <v>288</v>
      </c>
      <c r="D21" s="171"/>
      <c r="E21" s="209">
        <v>75000</v>
      </c>
      <c r="F21" s="34"/>
      <c r="G21" s="34"/>
      <c r="H21" s="34"/>
      <c r="I21" s="34"/>
    </row>
    <row r="22" spans="1:9" ht="17.100000000000001" customHeight="1" x14ac:dyDescent="0.2">
      <c r="A22" s="34"/>
      <c r="B22" s="34"/>
      <c r="C22" s="172" t="s">
        <v>263</v>
      </c>
      <c r="D22" s="179"/>
      <c r="E22" s="208">
        <v>100000</v>
      </c>
      <c r="F22" s="34"/>
      <c r="G22" s="34"/>
      <c r="H22" s="34"/>
      <c r="I22" s="34"/>
    </row>
    <row r="23" spans="1:9" ht="17.100000000000001" customHeight="1" x14ac:dyDescent="0.2">
      <c r="A23" s="34"/>
      <c r="B23" s="34"/>
      <c r="C23" s="170" t="s">
        <v>219</v>
      </c>
      <c r="D23" s="171"/>
      <c r="E23" s="209">
        <v>100000</v>
      </c>
      <c r="F23" s="34"/>
      <c r="G23" s="34"/>
      <c r="H23" s="34"/>
      <c r="I23" s="34"/>
    </row>
    <row r="24" spans="1:9" ht="17.100000000000001" customHeight="1" x14ac:dyDescent="0.2">
      <c r="A24" s="34"/>
      <c r="B24" s="34"/>
      <c r="C24" s="172" t="s">
        <v>271</v>
      </c>
      <c r="D24" s="173"/>
      <c r="E24" s="208">
        <v>100000</v>
      </c>
      <c r="F24" s="34"/>
      <c r="G24" s="34"/>
      <c r="H24" s="34"/>
      <c r="I24" s="34"/>
    </row>
    <row r="25" spans="1:9" ht="17.100000000000001" customHeight="1" x14ac:dyDescent="0.2">
      <c r="A25" s="34"/>
      <c r="B25" s="34"/>
      <c r="C25" s="170" t="s">
        <v>279</v>
      </c>
      <c r="D25" s="171"/>
      <c r="E25" s="209">
        <v>100000</v>
      </c>
      <c r="F25" s="34"/>
      <c r="G25" s="34"/>
      <c r="H25" s="34"/>
      <c r="I25" s="34"/>
    </row>
    <row r="26" spans="1:9" ht="17.100000000000001" customHeight="1" x14ac:dyDescent="0.2">
      <c r="A26" s="34"/>
      <c r="B26" s="34"/>
      <c r="C26" s="172" t="s">
        <v>224</v>
      </c>
      <c r="D26" s="173"/>
      <c r="E26" s="208">
        <v>125000</v>
      </c>
      <c r="G26" s="34"/>
      <c r="H26" s="34"/>
      <c r="I26" s="34"/>
    </row>
    <row r="27" spans="1:9" x14ac:dyDescent="0.2">
      <c r="A27" s="34"/>
      <c r="B27" s="34"/>
      <c r="C27" s="170" t="s">
        <v>225</v>
      </c>
      <c r="D27" s="171"/>
      <c r="E27" s="209">
        <v>200000</v>
      </c>
      <c r="F27" s="34"/>
      <c r="G27" s="34"/>
      <c r="H27" s="34"/>
      <c r="I27" s="34"/>
    </row>
    <row r="28" spans="1:9" x14ac:dyDescent="0.2">
      <c r="C28" s="220"/>
      <c r="D28" s="221"/>
      <c r="E28" s="222"/>
    </row>
    <row r="29" spans="1:9" ht="15" x14ac:dyDescent="0.25">
      <c r="A29" s="166" t="s">
        <v>37</v>
      </c>
      <c r="B29" s="41" t="s">
        <v>227</v>
      </c>
      <c r="C29" s="174"/>
      <c r="D29" s="175"/>
      <c r="E29" s="34"/>
      <c r="F29" s="41"/>
      <c r="G29" s="34"/>
      <c r="H29" s="34"/>
      <c r="I29" s="34"/>
    </row>
    <row r="30" spans="1:9" ht="15" x14ac:dyDescent="0.25">
      <c r="A30" s="34"/>
      <c r="B30" s="177"/>
      <c r="C30" s="41"/>
      <c r="D30" s="176"/>
      <c r="E30" s="41"/>
      <c r="F30" s="34"/>
      <c r="G30" s="34"/>
      <c r="H30" s="34"/>
      <c r="I30" s="34"/>
    </row>
    <row r="31" spans="1:9" ht="15" x14ac:dyDescent="0.25">
      <c r="A31" s="34"/>
      <c r="B31" s="34"/>
      <c r="C31" s="178" t="s">
        <v>95</v>
      </c>
      <c r="D31" s="34"/>
      <c r="E31" s="34"/>
      <c r="F31" s="34"/>
      <c r="G31" s="34"/>
      <c r="H31" s="34"/>
      <c r="I31" s="34"/>
    </row>
    <row r="32" spans="1:9" x14ac:dyDescent="0.2">
      <c r="A32" s="34"/>
      <c r="B32" s="34"/>
      <c r="C32" s="42" t="s">
        <v>228</v>
      </c>
      <c r="D32" s="43" t="s">
        <v>97</v>
      </c>
      <c r="E32" s="34"/>
      <c r="F32" s="34"/>
      <c r="G32" s="34"/>
      <c r="H32" s="34"/>
      <c r="I32" s="34"/>
    </row>
    <row r="33" spans="1:9" ht="15" x14ac:dyDescent="0.25">
      <c r="A33" s="34"/>
      <c r="B33" s="34"/>
      <c r="C33" s="42" t="s">
        <v>229</v>
      </c>
      <c r="D33" s="44" t="s">
        <v>96</v>
      </c>
      <c r="E33" s="34"/>
      <c r="F33" s="34"/>
      <c r="G33" s="34"/>
      <c r="H33" s="34"/>
      <c r="I33" s="34"/>
    </row>
    <row r="34" spans="1:9" x14ac:dyDescent="0.2">
      <c r="A34" s="34"/>
      <c r="B34" s="34"/>
      <c r="C34" s="34"/>
      <c r="D34" s="34"/>
      <c r="E34" s="34"/>
      <c r="F34" s="34"/>
      <c r="G34" s="34"/>
      <c r="H34" s="34"/>
      <c r="I34" s="34"/>
    </row>
    <row r="35" spans="1:9" x14ac:dyDescent="0.2">
      <c r="A35" s="34"/>
      <c r="B35" s="34"/>
      <c r="C35" s="34"/>
      <c r="D35" s="34"/>
      <c r="E35" s="34"/>
      <c r="F35" s="34"/>
      <c r="G35" s="34"/>
      <c r="H35" s="34"/>
      <c r="I35" s="34"/>
    </row>
    <row r="36" spans="1:9" x14ac:dyDescent="0.2">
      <c r="A36" s="34"/>
      <c r="B36" s="34"/>
      <c r="C36" s="34"/>
      <c r="D36" s="34"/>
      <c r="E36" s="34"/>
      <c r="F36" s="34"/>
      <c r="G36" s="34"/>
      <c r="H36" s="34"/>
      <c r="I36" s="34"/>
    </row>
    <row r="37" spans="1:9" x14ac:dyDescent="0.2">
      <c r="A37" s="34"/>
      <c r="B37" s="34"/>
      <c r="C37" s="34"/>
      <c r="D37" s="34"/>
      <c r="E37" s="34"/>
      <c r="F37" s="34"/>
      <c r="G37" s="34"/>
      <c r="H37" s="34"/>
      <c r="I37" s="34"/>
    </row>
    <row r="38" spans="1:9" x14ac:dyDescent="0.2">
      <c r="A38" s="34"/>
      <c r="B38" s="34"/>
      <c r="C38" s="34"/>
      <c r="D38" s="34"/>
      <c r="E38" s="34"/>
      <c r="F38" s="34"/>
      <c r="G38" s="34"/>
      <c r="H38" s="34"/>
      <c r="I38" s="34"/>
    </row>
    <row r="39" spans="1:9" x14ac:dyDescent="0.2">
      <c r="A39" s="34"/>
      <c r="B39" s="34"/>
      <c r="C39" s="34"/>
      <c r="D39" s="34"/>
      <c r="E39" s="34"/>
      <c r="F39" s="34"/>
      <c r="G39" s="34"/>
      <c r="H39" s="34"/>
      <c r="I39" s="34"/>
    </row>
    <row r="40" spans="1:9" x14ac:dyDescent="0.2">
      <c r="A40" s="34"/>
      <c r="B40" s="34"/>
      <c r="C40" s="34"/>
      <c r="D40" s="34"/>
      <c r="E40" s="34"/>
      <c r="F40" s="34"/>
      <c r="G40" s="34"/>
      <c r="H40" s="34"/>
      <c r="I40" s="34"/>
    </row>
    <row r="41" spans="1:9" x14ac:dyDescent="0.2">
      <c r="A41" s="34"/>
      <c r="B41" s="34"/>
      <c r="C41" s="34"/>
      <c r="D41" s="34"/>
      <c r="E41" s="34"/>
      <c r="F41" s="34"/>
      <c r="G41" s="34"/>
      <c r="H41" s="34"/>
      <c r="I41" s="34"/>
    </row>
    <row r="42" spans="1:9" x14ac:dyDescent="0.2">
      <c r="A42" s="34"/>
      <c r="B42" s="34"/>
      <c r="C42" s="34"/>
      <c r="D42" s="34"/>
      <c r="E42" s="34"/>
      <c r="F42" s="34"/>
      <c r="G42" s="34"/>
      <c r="H42" s="34"/>
      <c r="I42" s="34"/>
    </row>
    <row r="43" spans="1:9" x14ac:dyDescent="0.2">
      <c r="A43" s="34"/>
      <c r="B43" s="34"/>
      <c r="C43" s="34"/>
      <c r="D43" s="34"/>
      <c r="E43" s="34"/>
      <c r="F43" s="34"/>
      <c r="G43" s="34"/>
      <c r="H43" s="34"/>
      <c r="I43" s="34"/>
    </row>
    <row r="44" spans="1:9" x14ac:dyDescent="0.2">
      <c r="A44" s="34"/>
      <c r="B44" s="34"/>
      <c r="C44" s="34"/>
      <c r="D44" s="34"/>
      <c r="E44" s="34"/>
      <c r="F44" s="34"/>
      <c r="G44" s="34"/>
      <c r="H44" s="34"/>
      <c r="I44" s="34"/>
    </row>
    <row r="45" spans="1:9" x14ac:dyDescent="0.2">
      <c r="A45" s="34"/>
      <c r="B45" s="34"/>
      <c r="C45" s="34"/>
      <c r="D45" s="34"/>
      <c r="E45" s="34"/>
      <c r="F45" s="34"/>
      <c r="G45" s="34"/>
      <c r="H45" s="34"/>
      <c r="I45" s="34"/>
    </row>
    <row r="46" spans="1:9" x14ac:dyDescent="0.2">
      <c r="A46" s="34"/>
      <c r="B46" s="34"/>
      <c r="C46" s="34"/>
      <c r="D46" s="34"/>
      <c r="E46" s="34"/>
      <c r="F46" s="34"/>
      <c r="G46" s="34"/>
      <c r="H46" s="34"/>
      <c r="I46" s="34"/>
    </row>
    <row r="47" spans="1:9" x14ac:dyDescent="0.2">
      <c r="A47" s="34"/>
      <c r="B47" s="34"/>
      <c r="C47" s="34"/>
      <c r="D47" s="34"/>
      <c r="E47" s="34"/>
      <c r="F47" s="34"/>
      <c r="G47" s="34"/>
      <c r="H47" s="34"/>
      <c r="I47" s="34"/>
    </row>
    <row r="48" spans="1:9" x14ac:dyDescent="0.2">
      <c r="A48" s="34"/>
      <c r="B48" s="34"/>
      <c r="C48" s="34"/>
      <c r="D48" s="34"/>
      <c r="E48" s="34"/>
      <c r="F48" s="34"/>
      <c r="G48" s="34"/>
      <c r="H48" s="34"/>
      <c r="I48" s="34"/>
    </row>
    <row r="49" spans="1:9" x14ac:dyDescent="0.2">
      <c r="A49" s="34"/>
      <c r="B49" s="34"/>
      <c r="C49" s="34"/>
      <c r="D49" s="34"/>
      <c r="E49" s="34"/>
      <c r="F49" s="34"/>
      <c r="G49" s="34"/>
      <c r="H49" s="34"/>
      <c r="I49" s="34"/>
    </row>
    <row r="50" spans="1:9" x14ac:dyDescent="0.2">
      <c r="A50" s="34"/>
      <c r="B50" s="34"/>
      <c r="C50" s="34"/>
      <c r="D50" s="34"/>
      <c r="E50" s="34"/>
      <c r="F50" s="34"/>
      <c r="G50" s="34"/>
      <c r="H50" s="34"/>
      <c r="I50" s="34"/>
    </row>
    <row r="51" spans="1:9" x14ac:dyDescent="0.2">
      <c r="A51" s="34"/>
      <c r="B51" s="34"/>
      <c r="C51" s="34"/>
      <c r="D51" s="34"/>
      <c r="E51" s="34"/>
      <c r="F51" s="34"/>
      <c r="G51" s="34"/>
      <c r="H51" s="34"/>
      <c r="I51" s="34"/>
    </row>
    <row r="52" spans="1:9" x14ac:dyDescent="0.2">
      <c r="A52" s="34"/>
      <c r="B52" s="34"/>
      <c r="C52" s="34"/>
      <c r="D52" s="34"/>
      <c r="E52" s="34"/>
      <c r="F52" s="34"/>
      <c r="G52" s="34"/>
      <c r="H52" s="34"/>
      <c r="I52" s="34"/>
    </row>
    <row r="53" spans="1:9" x14ac:dyDescent="0.2">
      <c r="A53" s="34"/>
      <c r="B53" s="34"/>
      <c r="C53" s="34"/>
      <c r="D53" s="34"/>
      <c r="E53" s="34"/>
      <c r="F53" s="34"/>
      <c r="G53" s="34"/>
      <c r="H53" s="34"/>
      <c r="I53" s="34"/>
    </row>
    <row r="54" spans="1:9" x14ac:dyDescent="0.2">
      <c r="A54" s="34"/>
      <c r="B54" s="34"/>
      <c r="C54" s="34"/>
      <c r="D54" s="34"/>
      <c r="E54" s="34"/>
      <c r="F54" s="34"/>
      <c r="G54" s="34"/>
      <c r="H54" s="34"/>
      <c r="I54" s="34"/>
    </row>
    <row r="55" spans="1:9" x14ac:dyDescent="0.2">
      <c r="C55" s="34"/>
      <c r="D55" s="34"/>
      <c r="E55" s="34"/>
    </row>
  </sheetData>
  <sheetProtection algorithmName="SHA-512" hashValue="m7XHqPkZLxsWFt2rgfbe/j6Aze4nRZWNEbHxfzxVYahLGfMtxgLScEzceD5Q+Eu2A1iXZ7NDTzQzj0BdnxSU7Q==" saltValue="YquVNLSgKXZ9RLClcGS6pQ==" spinCount="100000" sheet="1" objects="1" scenarios="1"/>
  <mergeCells count="3">
    <mergeCell ref="A2:J2"/>
    <mergeCell ref="A3:J3"/>
    <mergeCell ref="B10:I10"/>
  </mergeCells>
  <hyperlinks>
    <hyperlink ref="D33" r:id="rId1" xr:uid="{5E7AD331-C378-4B86-836F-384246BEF7C7}"/>
  </hyperlinks>
  <pageMargins left="0.70866141732283472" right="0.70866141732283472" top="1.2204724409448819" bottom="0.78740157480314965" header="0.19685039370078741" footer="0.31496062992125984"/>
  <pageSetup paperSize="9" scale="77" fitToHeight="0" orientation="portrait" verticalDpi="300" r:id="rId2"/>
  <headerFooter>
    <oddHeader xml:space="preserve">&amp;L&amp;"Arial,Obyčejné"&amp;10&amp;K03-006&amp;G&amp;R&amp;"Arial,Obyčejné"&amp;8&amp;K1C3553BioVendor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6</vt:i4>
      </vt:variant>
    </vt:vector>
  </HeadingPairs>
  <TitlesOfParts>
    <vt:vector size="13" baseType="lpstr">
      <vt:lpstr>Kit Mixing Instructions</vt:lpstr>
      <vt:lpstr>Mixing Kits</vt:lpstr>
      <vt:lpstr>Vypocty</vt:lpstr>
      <vt:lpstr>DNA Pool Purification</vt:lpstr>
      <vt:lpstr>DNA Pool Dilution</vt:lpstr>
      <vt:lpstr>Sequencing Cartridge Prep.</vt:lpstr>
      <vt:lpstr>QC Recommendation</vt:lpstr>
      <vt:lpstr>'DNA Pool Purification'!_Hlk106884948</vt:lpstr>
      <vt:lpstr>'Kit Mixing Instructions'!_Hlk106884948</vt:lpstr>
      <vt:lpstr>'DNA Pool Purification'!Oblast_tisku</vt:lpstr>
      <vt:lpstr>'Kit Mixing Instructions'!Oblast_tisku</vt:lpstr>
      <vt:lpstr>'QC Recommendation'!Oblast_tisku</vt:lpstr>
      <vt:lpstr>'Sequencing Cartridge Prep.'!Oblast_tisku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Prokopová Nina</dc:creator>
  <cp:lastModifiedBy>Prokopová Nina</cp:lastModifiedBy>
  <cp:lastPrinted>2025-05-26T08:32:49Z</cp:lastPrinted>
  <dcterms:created xsi:type="dcterms:W3CDTF">2023-12-21T12:09:19Z</dcterms:created>
  <dcterms:modified xsi:type="dcterms:W3CDTF">2026-06-05T07:41:49Z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Name="Kit Mixing Instructions"&gt;&lt;Controls /&gt;&lt;/Worksheet&gt;&lt;Worksheet Name="Mixing Kits"&gt;&lt;Controls /&gt;&lt;/Worksheet&gt;&lt;Worksheet Name="Vypocty"&gt;&lt;Controls /&gt;&lt;/Worksheet&gt;&lt;Worksheet Name="DNA Pool Purification"&gt;&lt;Control</vt:lpwstr>
  </property>
  <property fmtid="{D5CDD505-2E9C-101B-9397-08002B2CF9AE}" pid="3" name="AddinCustomData0001">
    <vt:lpwstr>s /&gt;&lt;/Worksheet&gt;&lt;Worksheet Name="DNA Pool Dilution"&gt;&lt;Controls /&gt;&lt;/Worksheet&gt;&lt;Worksheet Name="Sequencing Cartridge Prep."&gt;&lt;Controls /&gt;&lt;/Worksheet&gt;&lt;Worksheet Name="QC Recommendation"&gt;&lt;Controls /&gt;&lt;/Worksheet&gt;&lt;/Worksheets&gt;&lt;/AddinData&gt;</vt:lpwstr>
  </property>
  <property fmtid="{D5CDD505-2E9C-101B-9397-08002B2CF9AE}" pid="4" name="AddinCustomData0002">
    <vt:lpwstr/>
  </property>
</Properties>
</file>